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01 - Revize elektrických ...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'01 - Revize elektrických ...'!$C$116:$K$168</definedName>
    <definedName name="_xlnm.Print_Area" localSheetId="1">'01 - Revize elektrických ...'!$C$4:$J$76,'01 - Revize elektrických ...'!$C$82:$J$98,'01 - Revize elektrických ...'!$C$104:$K$168</definedName>
    <definedName name="_xlnm.Print_Titles" localSheetId="1">'01 - Revize elektrických ...'!$116:$116</definedName>
  </definedNames>
  <calcPr/>
</workbook>
</file>

<file path=xl/calcChain.xml><?xml version="1.0" encoding="utf-8"?>
<calcChain xmlns="http://schemas.openxmlformats.org/spreadsheetml/2006/main">
  <c i="2" l="1" r="J37"/>
  <c r="J36"/>
  <c i="1" r="AY95"/>
  <c i="2" r="J35"/>
  <c i="1" r="AX95"/>
  <c i="2" r="BI167"/>
  <c r="BH167"/>
  <c r="BG167"/>
  <c r="BF167"/>
  <c r="T167"/>
  <c r="R167"/>
  <c r="P167"/>
  <c r="BI165"/>
  <c r="BH165"/>
  <c r="BG165"/>
  <c r="BF165"/>
  <c r="T165"/>
  <c r="R165"/>
  <c r="P165"/>
  <c r="BI163"/>
  <c r="BH163"/>
  <c r="BG163"/>
  <c r="BF163"/>
  <c r="T163"/>
  <c r="R163"/>
  <c r="P163"/>
  <c r="BI161"/>
  <c r="BH161"/>
  <c r="BG161"/>
  <c r="BF161"/>
  <c r="T161"/>
  <c r="R161"/>
  <c r="P161"/>
  <c r="BI159"/>
  <c r="BH159"/>
  <c r="BG159"/>
  <c r="BF159"/>
  <c r="T159"/>
  <c r="R159"/>
  <c r="P159"/>
  <c r="BI157"/>
  <c r="BH157"/>
  <c r="BG157"/>
  <c r="BF157"/>
  <c r="T157"/>
  <c r="R157"/>
  <c r="P157"/>
  <c r="BI155"/>
  <c r="BH155"/>
  <c r="BG155"/>
  <c r="BF155"/>
  <c r="T155"/>
  <c r="R155"/>
  <c r="P155"/>
  <c r="BI153"/>
  <c r="BH153"/>
  <c r="BG153"/>
  <c r="BF153"/>
  <c r="T153"/>
  <c r="R153"/>
  <c r="P153"/>
  <c r="BI151"/>
  <c r="BH151"/>
  <c r="BG151"/>
  <c r="BF151"/>
  <c r="T151"/>
  <c r="R151"/>
  <c r="P151"/>
  <c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BI123"/>
  <c r="BH123"/>
  <c r="BG123"/>
  <c r="BF123"/>
  <c r="T123"/>
  <c r="R123"/>
  <c r="P123"/>
  <c r="BI121"/>
  <c r="BH121"/>
  <c r="BG121"/>
  <c r="BF121"/>
  <c r="T121"/>
  <c r="R121"/>
  <c r="P121"/>
  <c r="BI119"/>
  <c r="BH119"/>
  <c r="BG119"/>
  <c r="BF119"/>
  <c r="T119"/>
  <c r="R119"/>
  <c r="P119"/>
  <c r="F111"/>
  <c r="E109"/>
  <c r="F89"/>
  <c r="E87"/>
  <c r="J24"/>
  <c r="E24"/>
  <c r="J92"/>
  <c r="J23"/>
  <c r="J21"/>
  <c r="E21"/>
  <c r="J113"/>
  <c r="J20"/>
  <c r="J18"/>
  <c r="E18"/>
  <c r="F114"/>
  <c r="J17"/>
  <c r="J15"/>
  <c r="E15"/>
  <c r="F113"/>
  <c r="J14"/>
  <c r="J12"/>
  <c r="J111"/>
  <c r="E7"/>
  <c r="E85"/>
  <c i="1" r="L90"/>
  <c r="AM90"/>
  <c r="AM89"/>
  <c r="L89"/>
  <c r="AM87"/>
  <c r="L87"/>
  <c r="L85"/>
  <c r="L84"/>
  <c i="2" r="J167"/>
  <c r="BK163"/>
  <c r="J149"/>
  <c r="J139"/>
  <c r="J131"/>
  <c r="J123"/>
  <c r="J119"/>
  <c r="BK155"/>
  <c r="BK167"/>
  <c r="F36"/>
  <c r="J151"/>
  <c r="J145"/>
  <c r="BK139"/>
  <c r="J129"/>
  <c r="BK151"/>
  <c r="BK141"/>
  <c r="J125"/>
  <c r="J153"/>
  <c r="J137"/>
  <c r="J143"/>
  <c r="BK129"/>
  <c r="BK119"/>
  <c r="J155"/>
  <c r="J161"/>
  <c r="BK147"/>
  <c r="J135"/>
  <c r="BK121"/>
  <c r="BK159"/>
  <c i="1" r="AS94"/>
  <c i="2" r="J34"/>
  <c r="BK165"/>
  <c r="BK161"/>
  <c r="J147"/>
  <c r="J141"/>
  <c r="BK125"/>
  <c r="BK145"/>
  <c r="BK131"/>
  <c r="BK153"/>
  <c r="BK157"/>
  <c r="BK137"/>
  <c r="BK127"/>
  <c r="J165"/>
  <c r="F37"/>
  <c r="J157"/>
  <c r="J127"/>
  <c r="F34"/>
  <c r="J159"/>
  <c r="F35"/>
  <c r="BK133"/>
  <c r="BK149"/>
  <c r="J133"/>
  <c r="J163"/>
  <c r="BK143"/>
  <c r="J121"/>
  <c r="BK135"/>
  <c r="BK123"/>
  <c l="1" r="P118"/>
  <c r="P117"/>
  <c i="1" r="AU95"/>
  <c i="2" r="BK118"/>
  <c r="J118"/>
  <c r="J97"/>
  <c r="R118"/>
  <c r="R117"/>
  <c r="T118"/>
  <c r="T117"/>
  <c r="J89"/>
  <c r="F91"/>
  <c r="E107"/>
  <c r="J114"/>
  <c r="BE121"/>
  <c r="BE123"/>
  <c r="BE125"/>
  <c r="BE129"/>
  <c r="BE131"/>
  <c r="BE133"/>
  <c r="BE139"/>
  <c r="BE141"/>
  <c r="BE147"/>
  <c i="1" r="BC95"/>
  <c i="2" r="F92"/>
  <c r="BE135"/>
  <c r="BE137"/>
  <c r="BE149"/>
  <c r="BE151"/>
  <c r="BE163"/>
  <c r="BE167"/>
  <c i="1" r="BB95"/>
  <c i="2" r="BE161"/>
  <c r="BE153"/>
  <c i="1" r="AW95"/>
  <c i="2" r="BE155"/>
  <c r="BE165"/>
  <c r="J91"/>
  <c r="BE119"/>
  <c r="BE127"/>
  <c r="BE143"/>
  <c r="BE145"/>
  <c r="BE157"/>
  <c r="BE159"/>
  <c i="1" r="BA95"/>
  <c r="BD95"/>
  <c r="AU94"/>
  <c r="BC94"/>
  <c r="W32"/>
  <c r="BB94"/>
  <c r="W31"/>
  <c r="BD94"/>
  <c r="W33"/>
  <c r="BA94"/>
  <c r="W30"/>
  <c i="2" l="1" r="BK117"/>
  <c r="J117"/>
  <c r="J96"/>
  <c i="1" r="AW94"/>
  <c r="AK30"/>
  <c i="2" r="J33"/>
  <c i="1" r="AV95"/>
  <c r="AT95"/>
  <c r="AX94"/>
  <c i="2" r="F33"/>
  <c i="1" r="AZ95"/>
  <c r="AZ94"/>
  <c r="W29"/>
  <c r="AY94"/>
  <c i="2" l="1" r="J30"/>
  <c i="1" r="AG95"/>
  <c r="AG94"/>
  <c r="AK26"/>
  <c r="AV94"/>
  <c r="AK29"/>
  <c r="AK35"/>
  <c i="2" l="1" r="J39"/>
  <c i="1" r="AN95"/>
  <c r="AT94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<sst xmlns="http://schemas.openxmlformats.org/spreadsheetml/2006/main">
  <si>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</si>
  <si>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</si>
  <si>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</si>
  <si>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</si>
  <si>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</si>
  <si>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{5feeed56-ee5e-4c56-b9dd-f35282e6c257}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</si>
  <si>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</si>
  <si>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</si>
  <si>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</si>
  <si>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</si>
  <si>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</si>
  <si>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</si>
  <si>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</si>
  <si>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</si>
  <si>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2023-10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</si>
  <si>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</si>
  <si>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</si>
  <si>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Revize elektrických zařízení UTZ sdělovací a zabezpečovací techniky 2024</t>
  </si>
  <si>
    <t>KSO:</t>
  </si>
  <si>
    <t>CC-CZ:</t>
  </si>
  <si>
    <t>Místo:</t>
  </si>
  <si>
    <t xml:space="preserve"> </t>
  </si>
  <si>
    <t>Datum:</t>
  </si>
  <si>
    <t>20. 10. 2023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</si>
  <si>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</si>
  <si>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</si>
  <si>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</si>
  <si>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</si>
  <si>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</si>
  <si>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</si>
  <si>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</si>
  <si>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</si>
  <si>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</si>
  <si>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</si>
  <si>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</si>
  <si>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</si>
  <si>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</si>
  <si>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</si>
  <si>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</si>
  <si>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</si>
  <si>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</si>
  <si>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</si>
  <si>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</si>
  <si>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</si>
  <si>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</si>
  <si>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</si>
  <si>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</si>
  <si>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</si>
  <si>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</si>
  <si>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</si>
  <si>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</si>
  <si>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</si>
  <si>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</si>
  <si>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</si>
  <si>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</si>
  <si>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</si>
  <si>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</si>
  <si>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</si>
  <si>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</si>
  <si>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</si>
  <si>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</si>
  <si>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</si>
  <si>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</si>
  <si>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</si>
  <si>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</si>
  <si>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</si>
  <si>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</si>
  <si>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</si>
  <si>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</si>
  <si>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</si>
  <si>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</si>
  <si>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</si>
  <si>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</si>
  <si>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</si>
  <si>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</si>
  <si>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</si>
  <si>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</si>
  <si>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</si>
  <si>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</t>
  </si>
  <si>
    <t>Revize elektrických zařízení UTZ sdělovací a zabezpečovací techniky</t>
  </si>
  <si>
    <t>STA</t>
  </si>
  <si>
    <t>1</t>
  </si>
  <si>
    <t>{8c2ec47d-449f-441c-8a0b-4bbfdc693742}</t>
  </si>
  <si>
    <t>2</t>
  </si>
  <si>
    <t>KRYCÍ LIST SOUPISU PRACÍ</t>
  </si>
  <si>
    <t>Objekt:</t>
  </si>
  <si>
    <t>01 - Revize elektrických zařízení UTZ sdělovací a zabezpečovací techniky</t>
  </si>
  <si>
    <t>REKAPITULACE ČLENĚNÍ SOUPISU PRACÍ</t>
  </si>
  <si>
    <t>Kód dílu - Popis</t>
  </si>
  <si>
    <t>Cena celkem [CZK]</t>
  </si>
  <si>
    <t>Náklady ze soupisu prací</t>
  </si>
  <si>
    <t>-1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</si>
  <si>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</si>
  <si>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</si>
  <si>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</si>
  <si>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</si>
  <si>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</si>
  <si>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</si>
  <si>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</si>
  <si>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</si>
  <si>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</si>
  <si>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</si>
  <si>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</si>
  <si>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</si>
  <si>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</si>
  <si>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</si>
  <si>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OST</t>
  </si>
  <si>
    <t>Ostatní</t>
  </si>
  <si>
    <t>4</t>
  </si>
  <si>
    <t>ROZPOCET</t>
  </si>
  <si>
    <t>K</t>
  </si>
  <si>
    <t>7598095610</t>
  </si>
  <si>
    <t>Vyhotovení revizní zprávy SZZ mechanické</t>
  </si>
  <si>
    <t>kus</t>
  </si>
  <si>
    <t>Sborník UOŽI 01 2023</t>
  </si>
  <si>
    <t>512</t>
  </si>
  <si>
    <t>1976449930</t>
  </si>
  <si>
    <t>PP</t>
  </si>
  <si>
    <t>Vyhotovení revizní zprávy SZZ mechanické - vykonání prohlídky a zkoušky pro napájení elektrického zařízení včetně vyhotovení revizní zprávy podle vyhl. 100/1995 Sb. a norem ČSN</t>
  </si>
  <si>
    <t>7598095615</t>
  </si>
  <si>
    <t>Vyhotovení revizní zprávy SZZ elektromechanické do 10 přestavníků</t>
  </si>
  <si>
    <t>-2121455210</t>
  </si>
  <si>
    <t>Vyhotovení revizní zprávy SZZ elektromechanické do 10 přestavníků - vykonání prohlídky a zkoušky pro napájení elektrického zařízení včetně vyhotovení revizní zprávy podle vyhl. 100/1995 Sb. a norem ČSN</t>
  </si>
  <si>
    <t>3</t>
  </si>
  <si>
    <t>7598095616</t>
  </si>
  <si>
    <t>Vyhotovení revizní zprávy SZZ elektromechanické do 20 přestavníků</t>
  </si>
  <si>
    <t>686316230</t>
  </si>
  <si>
    <t>Vyhotovení revizní zprávy SZZ elektromechanické do 20 přestavníků - vykonání prohlídky a zkoušky pro napájení elektrického zařízení včetně vyhotovení revizní zprávy podle vyhl. 100/1995 Sb. a norem ČSN</t>
  </si>
  <si>
    <t>7598095620</t>
  </si>
  <si>
    <t>Vyhotovení revizní zprávy SZZ reléové do 10 přestavníků</t>
  </si>
  <si>
    <t>1288670743</t>
  </si>
  <si>
    <t>Vyhotovení revizní zprávy SZZ reléové do 10 přestavníků - vykonání prohlídky a zkoušky pro napájení elektrického zařízení včetně vyhotovení revizní zprávy podle vyhl. 100/1995 Sb. a norem ČSN</t>
  </si>
  <si>
    <t>5</t>
  </si>
  <si>
    <t>7598095621</t>
  </si>
  <si>
    <t>Vyhotovení revizní zprávy SZZ reléové do 20 přestavníků</t>
  </si>
  <si>
    <t>107810132</t>
  </si>
  <si>
    <t>Vyhotovení revizní zprávy SZZ reléové do 20 přestavníků - vykonání prohlídky a zkoušky pro napájení elektrického zařízení včetně vyhotovení revizní zprávy podle vyhl. 100/1995 Sb. a norem ČSN</t>
  </si>
  <si>
    <t>6</t>
  </si>
  <si>
    <t>7598095623</t>
  </si>
  <si>
    <t>Vyhotovení revizní zprávy SZZ reléové přes 30 přestavníků</t>
  </si>
  <si>
    <t>1045123988</t>
  </si>
  <si>
    <t>Vyhotovení revizní zprávy SZZ reléové přes 30 přestavníků - vykonání prohlídky a zkoušky pro napájení elektrického zařízení včetně vyhotovení revizní zprávy podle vyhl. 100/1995 Sb. a norem ČSN</t>
  </si>
  <si>
    <t>7</t>
  </si>
  <si>
    <t>7598095625</t>
  </si>
  <si>
    <t>Vyhotovení revizní zprávy SZZ elektronické do 10 přestavníků</t>
  </si>
  <si>
    <t>78332716</t>
  </si>
  <si>
    <t>Vyhotovení revizní zprávy SZZ elektronické do 10 přestavníků - vykonání prohlídky a zkoušky pro napájení elektrického zařízení včetně vyhotovení revizní zprávy podle vyhl. 100/1995 Sb. a norem ČSN</t>
  </si>
  <si>
    <t>8</t>
  </si>
  <si>
    <t>7598095626</t>
  </si>
  <si>
    <t>Vyhotovení revizní zprávy SZZ elektronické do 20 přestavníků</t>
  </si>
  <si>
    <t>237398071</t>
  </si>
  <si>
    <t>Vyhotovení revizní zprávy SZZ elektronické do 20 přestavníků - vykonání prohlídky a zkoušky pro napájení elektrického zařízení včetně vyhotovení revizní zprávy podle vyhl. 100/1995 Sb. a norem ČSN</t>
  </si>
  <si>
    <t>9</t>
  </si>
  <si>
    <t>7598095627</t>
  </si>
  <si>
    <t>Vyhotovení revizní zprávy SZZ elektronické do 30 přestavníků</t>
  </si>
  <si>
    <t>-1687328218</t>
  </si>
  <si>
    <t>Vyhotovení revizní zprávy SZZ elektronické do 30 přestavníků - vykonání prohlídky a zkoušky pro napájení elektrického zařízení včetně vyhotovení revizní zprávy podle vyhl. 100/1995 Sb. a norem ČSN</t>
  </si>
  <si>
    <t>10</t>
  </si>
  <si>
    <t>7598095628</t>
  </si>
  <si>
    <t>Vyhotovení revizní zprávy SZZ elektronické přes 30 přestavníků</t>
  </si>
  <si>
    <t>-1523703778</t>
  </si>
  <si>
    <t>Vyhotovení revizní zprávy SZZ elektronické přes 30 přestavníků - vykonání prohlídky a zkoušky pro napájení elektrického zařízení včetně vyhotovení revizní zprávy podle vyhl. 100/1995 Sb. a norem ČSN</t>
  </si>
  <si>
    <t>11</t>
  </si>
  <si>
    <t>7598095635</t>
  </si>
  <si>
    <t>Vyhotovení revizní zprávy PZZ</t>
  </si>
  <si>
    <t>262195583</t>
  </si>
  <si>
    <t>Vyhotovení revizní zprávy PZZ - vykonání prohlídky a zkoušky pro napájení elektrického zařízení včetně vyhotovení revizní zprávy podle vyhl. 100/1995 Sb. a norem ČSN</t>
  </si>
  <si>
    <t>12</t>
  </si>
  <si>
    <t>7598095640</t>
  </si>
  <si>
    <t>Vyhotovení revizní zprávy TZZ centralizovaného</t>
  </si>
  <si>
    <t>-1228752948</t>
  </si>
  <si>
    <t>Vyhotovení revizní zprávy TZZ centralizovaného - vykonání prohlídky a zkoušky pro napájení elektrického zařízení včetně vyhotovení revizní zprávy podle vyhl. 100/1995 Sb. a norem ČSN, "koncové zařízení" vztahuje se na napájecí soustavu pro napájení oddílových návěstidel, napájení kolejových obvodů, napájení EONů</t>
  </si>
  <si>
    <t>14</t>
  </si>
  <si>
    <t>7598095641</t>
  </si>
  <si>
    <t>Vyhotovení revizní zprávy TZZ decentralizovaného za každý návěstní bod</t>
  </si>
  <si>
    <t>418849755</t>
  </si>
  <si>
    <t>Vyhotovení revizní zprávy TZZ decentralizovaného za každý návěstní bod - vykonání prohlídky a zkoušky pro napájení elektrického zařízení včetně vyhotovení revizní zprávy podle vyhl. 100/1995 Sb. a norem ČSN, "decentralizovaný" s výzbrojí umístěnou v RS u návěstního bodu - vztahuje se na napájecí soustavy pro napájení, ventilaci, zásuvku pro RS, pro napájení oddílových návěstidel - výstupní svorky pro napájení návěstních transformátorů umístěných v paticích oddílových návěstidel, napájení vnitřních rozvodů oddílových návěstidel, napájení EONů z TR umístěných v RS u návěst.bodu, vnitřní výstroj kolejových souborů</t>
  </si>
  <si>
    <t>13</t>
  </si>
  <si>
    <t>7598095642</t>
  </si>
  <si>
    <t>Vyhotovení revizní zprávy TZZ centralizovaného za každý návěstní bod</t>
  </si>
  <si>
    <t>-1103539814</t>
  </si>
  <si>
    <t>Vyhotovení revizní zprávy TZZ centralizovaného za každý návěstní bod - vykonání prohlídky a zkoušky pro napájení elektrického zařízení včetně vyhotovení revizní zprávy podle vyhl. 100/1995 Sb. a norem ČSN, "centralizovaný" s výzbrojí umístěnou ve SÚ stanice, vztahuje se na výstupní svorky pro napájení návěstních transformátorů umístěných v paticích oddílových návěstidel, napájení vnitřních rozvodů oddílových návěstidel</t>
  </si>
  <si>
    <t>7598095645</t>
  </si>
  <si>
    <t>Vyhotovení revizní zprávy IH a IPK - indikátor horkoběžnosti a plochých kol</t>
  </si>
  <si>
    <t>203238141</t>
  </si>
  <si>
    <t>Vyhotovení revizní zprávy IH a IPK - indikátor horkoběžnosti a plochých kol - vykonání prohlídky a zkoušky pro napájení elektrického zařízení včetně vyhotovení revizní zprávy podle vyhl. 100/1995 Sb. a norem ČSN</t>
  </si>
  <si>
    <t>16</t>
  </si>
  <si>
    <t>7598095647</t>
  </si>
  <si>
    <t>Vyhotovení revizní zprávy SZ - sdělovací zařízení (zapojovače a pod.)</t>
  </si>
  <si>
    <t>-1041950109</t>
  </si>
  <si>
    <t>Vyhotovení revizní zprávy SZ - sdělovací zařízení (zapojovače a pod.) - vykonání prohlídky a zkoušky pro napájení elektrického zařízení včetně vyhotovení revizní zprávy podle vyhl. 100/1995 Sb. a norem ČSN</t>
  </si>
  <si>
    <t>17</t>
  </si>
  <si>
    <t>7598095649</t>
  </si>
  <si>
    <t>Vyhotovení revizní zprávy HZ - hodinové zařízení</t>
  </si>
  <si>
    <t>800583846</t>
  </si>
  <si>
    <t>Vyhotovení revizní zprávy HZ - hodinové zařízení - vykonání prohlídky a zkoušky pro napájení elektrického zařízení včetně vyhotovení revizní zprávy podle vyhl. 100/1995 Sb. a norem ČSN</t>
  </si>
  <si>
    <t>18</t>
  </si>
  <si>
    <t>7598095651</t>
  </si>
  <si>
    <t>Vyhotovení revizní zprávy RZ - rozhlasové zařízení</t>
  </si>
  <si>
    <t>-2049316063</t>
  </si>
  <si>
    <t>Vyhotovení revizní zprávy RZ - rozhlasové zařízení - vykonání prohlídky a zkoušky pro napájení elektrického zařízení včetně vyhotovení revizní zprávy podle vyhl. 100/1995 Sb. a norem ČSN</t>
  </si>
  <si>
    <t>19</t>
  </si>
  <si>
    <t>7598095653</t>
  </si>
  <si>
    <t>Vyhotovení revizní zprávy EPS - elektrická požární signalizace</t>
  </si>
  <si>
    <t>1661270495</t>
  </si>
  <si>
    <t>Vyhotovení revizní zprávy EPS - elektrická požární signalizace - vykonání prohlídky a zkoušky pro napájení elektrického zařízení včetně vyhotovení revizní zprávy podle vyhl. 100/1995 Sb. a norem ČSN</t>
  </si>
  <si>
    <t>20</t>
  </si>
  <si>
    <t>7598095655</t>
  </si>
  <si>
    <t>Vyhotovení revizní zprávy EZS - elektronická zabezpečovací signalizace</t>
  </si>
  <si>
    <t>-1204964864</t>
  </si>
  <si>
    <t>Vyhotovení revizní zprávy EZS - elektronická zabezpečovací signalizace - vykonání prohlídky a zkoušky pro napájení elektrického zařízení včetně vyhotovení revizní zprávy podle vyhl. 100/1995 Sb. a norem ČSN</t>
  </si>
  <si>
    <t>7598095657</t>
  </si>
  <si>
    <t>Vyhotovení revizní zprávy ASHS - autonomní samočinný hasící systém</t>
  </si>
  <si>
    <t>835181805</t>
  </si>
  <si>
    <t>Vyhotovení revizní zprávy ASHS - autonomní samočinný hasící systém - vykonání prohlídky a zkoušky pro napájení elektrického zařízení včetně vyhotovení revizní zprávy podle vyhl. 100/1995 Sb. a norem ČSN</t>
  </si>
  <si>
    <t>22</t>
  </si>
  <si>
    <t>7598095659</t>
  </si>
  <si>
    <t>Vyhotovení revizní zprávy klimatizace</t>
  </si>
  <si>
    <t>793535512</t>
  </si>
  <si>
    <t>Vyhotovení revizní zprávy klimatizace - vykonání prohlídky a zkoušky pro napájení elektrického zařízení včetně vyhotovení revizní zprávy podle vyhl. 100/1995 Sb. a norem ČSN</t>
  </si>
  <si>
    <t>23</t>
  </si>
  <si>
    <t>7598095661</t>
  </si>
  <si>
    <t>Vyhotovení revizní zprávy kamerový systém</t>
  </si>
  <si>
    <t>1637532421</t>
  </si>
  <si>
    <t>Vyhotovení revizní zprávy kamerový systém - vykonání prohlídky a zkoušky pro napájení elektrického zařízení včetně vyhotovení revizní zprávy podle vyhl. 100/1995 Sb. a norem ČSN</t>
  </si>
  <si>
    <t>24</t>
  </si>
  <si>
    <t>7598095663</t>
  </si>
  <si>
    <t>Vyhotovení revizní zprávy kabelová přípojka</t>
  </si>
  <si>
    <t>379616875</t>
  </si>
  <si>
    <t>Vyhotovení revizní zprávy kabelová přípojka - vykonání prohlídky a zkoušky pro napájení elektrického zařízení včetně vyhotovení revizní zprávy podle vyhl. 100/1995 Sb. a norem ČSN</t>
  </si>
  <si>
    <t>25</t>
  </si>
  <si>
    <t>7598095665</t>
  </si>
  <si>
    <t>Vyhotovení revizní zprávy pro napájecí zdroj UNZ pro více napěťových soustav</t>
  </si>
  <si>
    <t>-984099985</t>
  </si>
  <si>
    <t>Vyhotovení revizní zprávy pro napájecí zdroj UNZ pro více napěťových soustav - vykonání prohlídky a zkoušky pro napájení elektrického zařízení včetně vyhotovení revizní zprávy podle vyhl. 100/1995 Sb. a norem ČSN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</si>
</sst>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2" fillId="0" borderId="0" applyNumberFormat="0" applyFill="0" applyBorder="0" applyAlignment="0" applyProtection="0"/>
  </cellStyleXfs>
  <cellXfs count="22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9" fillId="0" borderId="0" xfId="0" applyFont="1" applyAlignment="1" applyProtection="1">
      <alignment horizontal="left" vertical="center"/>
    </xf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3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3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4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5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6" fillId="0" borderId="11" xfId="0" applyFont="1" applyBorder="1" applyAlignment="1">
      <alignment horizontal="center" vertical="center"/>
    </xf>
    <xf numFmtId="0" fontId="16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7" fillId="0" borderId="14" xfId="0" applyFont="1" applyBorder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7" fillId="0" borderId="14" xfId="0" applyFont="1" applyBorder="1" applyAlignment="1" applyProtection="1">
      <alignment horizontal="left" vertical="center"/>
    </xf>
    <xf numFmtId="0" fontId="17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8" fillId="4" borderId="6" xfId="0" applyFont="1" applyFill="1" applyBorder="1" applyAlignment="1" applyProtection="1">
      <alignment horizontal="center" vertical="center"/>
    </xf>
    <xf numFmtId="0" fontId="18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8" fillId="4" borderId="7" xfId="0" applyFont="1" applyFill="1" applyBorder="1" applyAlignment="1" applyProtection="1">
      <alignment horizontal="center" vertical="center"/>
    </xf>
    <xf numFmtId="0" fontId="18" fillId="4" borderId="7" xfId="0" applyFont="1" applyFill="1" applyBorder="1" applyAlignment="1" applyProtection="1">
      <alignment horizontal="right" vertical="center"/>
    </xf>
    <xf numFmtId="0" fontId="18" fillId="4" borderId="8" xfId="0" applyFont="1" applyFill="1" applyBorder="1" applyAlignment="1" applyProtection="1">
      <alignment horizontal="left" vertical="center"/>
    </xf>
    <xf numFmtId="0" fontId="18" fillId="4" borderId="0" xfId="0" applyFont="1" applyFill="1" applyAlignment="1" applyProtection="1">
      <alignment horizontal="center" vertical="center"/>
    </xf>
    <xf numFmtId="0" fontId="19" fillId="0" borderId="16" xfId="0" applyFont="1" applyBorder="1" applyAlignment="1" applyProtection="1">
      <alignment horizontal="center" vertical="center" wrapText="1"/>
    </xf>
    <xf numFmtId="0" fontId="19" fillId="0" borderId="17" xfId="0" applyFont="1" applyBorder="1" applyAlignment="1" applyProtection="1">
      <alignment horizontal="center" vertical="center" wrapText="1"/>
    </xf>
    <xf numFmtId="0" fontId="19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20" fillId="0" borderId="0" xfId="0" applyFont="1" applyAlignment="1" applyProtection="1">
      <alignment vertical="center"/>
    </xf>
    <xf numFmtId="4" fontId="20" fillId="0" borderId="0" xfId="0" applyNumberFormat="1" applyFont="1" applyAlignment="1" applyProtection="1">
      <alignment horizontal="right" vertical="center"/>
    </xf>
    <xf numFmtId="4" fontId="20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6" fillId="0" borderId="14" xfId="0" applyNumberFormat="1" applyFont="1" applyBorder="1" applyAlignment="1" applyProtection="1">
      <alignment vertical="center"/>
    </xf>
    <xf numFmtId="4" fontId="16" fillId="0" borderId="0" xfId="0" applyNumberFormat="1" applyFont="1" applyBorder="1" applyAlignment="1" applyProtection="1">
      <alignment vertical="center"/>
    </xf>
    <xf numFmtId="166" fontId="16" fillId="0" borderId="0" xfId="0" applyNumberFormat="1" applyFont="1" applyBorder="1" applyAlignment="1" applyProtection="1">
      <alignment vertical="center"/>
    </xf>
    <xf numFmtId="4" fontId="16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 wrapText="1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5" fillId="0" borderId="19" xfId="0" applyNumberFormat="1" applyFont="1" applyBorder="1" applyAlignment="1" applyProtection="1">
      <alignment vertical="center"/>
    </xf>
    <xf numFmtId="4" fontId="25" fillId="0" borderId="20" xfId="0" applyNumberFormat="1" applyFont="1" applyBorder="1" applyAlignment="1" applyProtection="1">
      <alignment vertical="center"/>
    </xf>
    <xf numFmtId="166" fontId="25" fillId="0" borderId="20" xfId="0" applyNumberFormat="1" applyFont="1" applyBorder="1" applyAlignment="1" applyProtection="1">
      <alignment vertical="center"/>
    </xf>
    <xf numFmtId="4" fontId="25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9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3" fillId="0" borderId="0" xfId="0" applyFont="1" applyAlignment="1">
      <alignment horizontal="left" vertical="center"/>
    </xf>
    <xf numFmtId="4" fontId="20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5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8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8" fillId="4" borderId="0" xfId="0" applyFont="1" applyFill="1" applyAlignment="1" applyProtection="1">
      <alignment horizontal="right" vertical="center"/>
    </xf>
    <xf numFmtId="0" fontId="27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8" fillId="4" borderId="16" xfId="0" applyFont="1" applyFill="1" applyBorder="1" applyAlignment="1" applyProtection="1">
      <alignment horizontal="center" vertical="center" wrapText="1"/>
    </xf>
    <xf numFmtId="0" fontId="18" fillId="4" borderId="17" xfId="0" applyFont="1" applyFill="1" applyBorder="1" applyAlignment="1" applyProtection="1">
      <alignment horizontal="center" vertical="center" wrapText="1"/>
    </xf>
    <xf numFmtId="0" fontId="18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0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8" fillId="0" borderId="12" xfId="0" applyNumberFormat="1" applyFont="1" applyBorder="1" applyAlignment="1" applyProtection="1"/>
    <xf numFmtId="166" fontId="28" fillId="0" borderId="13" xfId="0" applyNumberFormat="1" applyFont="1" applyBorder="1" applyAlignment="1" applyProtection="1"/>
    <xf numFmtId="4" fontId="29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18" fillId="0" borderId="22" xfId="0" applyFont="1" applyBorder="1" applyAlignment="1" applyProtection="1">
      <alignment horizontal="center" vertical="center"/>
    </xf>
    <xf numFmtId="49" fontId="18" fillId="0" borderId="22" xfId="0" applyNumberFormat="1" applyFont="1" applyBorder="1" applyAlignment="1" applyProtection="1">
      <alignment horizontal="left" vertical="center" wrapText="1"/>
    </xf>
    <xf numFmtId="0" fontId="18" fillId="0" borderId="22" xfId="0" applyFont="1" applyBorder="1" applyAlignment="1" applyProtection="1">
      <alignment horizontal="left" vertical="center" wrapText="1"/>
    </xf>
    <xf numFmtId="0" fontId="18" fillId="0" borderId="22" xfId="0" applyFont="1" applyBorder="1" applyAlignment="1" applyProtection="1">
      <alignment horizontal="center" vertical="center" wrapText="1"/>
    </xf>
    <xf numFmtId="167" fontId="18" fillId="0" borderId="22" xfId="0" applyNumberFormat="1" applyFont="1" applyBorder="1" applyAlignment="1" applyProtection="1">
      <alignment vertical="center"/>
    </xf>
    <xf numFmtId="4" fontId="18" fillId="2" borderId="22" xfId="0" applyNumberFormat="1" applyFont="1" applyFill="1" applyBorder="1" applyAlignment="1" applyProtection="1">
      <alignment vertical="center"/>
      <protection locked="0"/>
    </xf>
    <xf numFmtId="4" fontId="18" fillId="0" borderId="22" xfId="0" applyNumberFormat="1" applyFont="1" applyBorder="1" applyAlignment="1" applyProtection="1">
      <alignment vertical="center"/>
    </xf>
    <xf numFmtId="0" fontId="19" fillId="2" borderId="14" xfId="0" applyFont="1" applyFill="1" applyBorder="1" applyAlignment="1" applyProtection="1">
      <alignment horizontal="left" vertical="center"/>
      <protection locked="0"/>
    </xf>
    <xf numFmtId="0" fontId="19" fillId="0" borderId="0" xfId="0" applyFont="1" applyBorder="1" applyAlignment="1" applyProtection="1">
      <alignment horizontal="center" vertical="center"/>
    </xf>
    <xf numFmtId="166" fontId="19" fillId="0" borderId="0" xfId="0" applyNumberFormat="1" applyFont="1" applyBorder="1" applyAlignment="1" applyProtection="1">
      <alignment vertical="center"/>
    </xf>
    <xf numFmtId="166" fontId="19" fillId="0" borderId="15" xfId="0" applyNumberFormat="1" applyFont="1" applyBorder="1" applyAlignment="1" applyProtection="1">
      <alignment vertical="center"/>
    </xf>
    <xf numFmtId="0" fontId="18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0" fillId="0" borderId="0" xfId="0" applyFont="1" applyAlignment="1" applyProtection="1">
      <alignment horizontal="left" vertical="center"/>
    </xf>
    <xf numFmtId="0" fontId="31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2" t="s">
        <v>0</v>
      </c>
      <c r="AZ1" s="12" t="s">
        <v>1</v>
      </c>
      <c r="BA1" s="12" t="s">
        <v>2</v>
      </c>
      <c r="BB1" s="12" t="s">
        <v>3</v>
      </c>
      <c r="BT1" s="12" t="s">
        <v>4</v>
      </c>
      <c r="BU1" s="12" t="s">
        <v>4</v>
      </c>
      <c r="BV1" s="12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3" t="s">
        <v>6</v>
      </c>
      <c r="BT2" s="13" t="s">
        <v>7</v>
      </c>
    </row>
    <row r="3" s="1" customFormat="1" ht="6.96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6</v>
      </c>
      <c r="BT3" s="13" t="s">
        <v>8</v>
      </c>
    </row>
    <row r="4" s="1" customFormat="1" ht="24.96" customHeight="1">
      <c r="B4" s="17"/>
      <c r="C4" s="18"/>
      <c r="D4" s="19" t="s">
        <v>9</v>
      </c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  <c r="AA4" s="18"/>
      <c r="AB4" s="18"/>
      <c r="AC4" s="18"/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6"/>
      <c r="AS4" s="20" t="s">
        <v>10</v>
      </c>
      <c r="BE4" s="21" t="s">
        <v>11</v>
      </c>
      <c r="BS4" s="13" t="s">
        <v>12</v>
      </c>
    </row>
    <row r="5" s="1" customFormat="1" ht="12" customHeight="1">
      <c r="B5" s="17"/>
      <c r="C5" s="18"/>
      <c r="D5" s="22" t="s">
        <v>13</v>
      </c>
      <c r="E5" s="18"/>
      <c r="F5" s="18"/>
      <c r="G5" s="18"/>
      <c r="H5" s="18"/>
      <c r="I5" s="18"/>
      <c r="J5" s="18"/>
      <c r="K5" s="23" t="s">
        <v>14</v>
      </c>
      <c r="L5" s="18"/>
      <c r="M5" s="18"/>
      <c r="N5" s="18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  <c r="AA5" s="18"/>
      <c r="AB5" s="18"/>
      <c r="AC5" s="18"/>
      <c r="AD5" s="18"/>
      <c r="AE5" s="18"/>
      <c r="AF5" s="18"/>
      <c r="AG5" s="18"/>
      <c r="AH5" s="18"/>
      <c r="AI5" s="18"/>
      <c r="AJ5" s="18"/>
      <c r="AK5" s="18"/>
      <c r="AL5" s="18"/>
      <c r="AM5" s="18"/>
      <c r="AN5" s="18"/>
      <c r="AO5" s="18"/>
      <c r="AP5" s="18"/>
      <c r="AQ5" s="18"/>
      <c r="AR5" s="16"/>
      <c r="BE5" s="24" t="s">
        <v>15</v>
      </c>
      <c r="BS5" s="13" t="s">
        <v>6</v>
      </c>
    </row>
    <row r="6" s="1" customFormat="1" ht="36.96" customHeight="1">
      <c r="B6" s="17"/>
      <c r="C6" s="18"/>
      <c r="D6" s="25" t="s">
        <v>16</v>
      </c>
      <c r="E6" s="18"/>
      <c r="F6" s="18"/>
      <c r="G6" s="18"/>
      <c r="H6" s="18"/>
      <c r="I6" s="18"/>
      <c r="J6" s="18"/>
      <c r="K6" s="26" t="s">
        <v>17</v>
      </c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  <c r="AA6" s="18"/>
      <c r="AB6" s="18"/>
      <c r="AC6" s="18"/>
      <c r="AD6" s="18"/>
      <c r="AE6" s="18"/>
      <c r="AF6" s="18"/>
      <c r="AG6" s="18"/>
      <c r="AH6" s="18"/>
      <c r="AI6" s="18"/>
      <c r="AJ6" s="18"/>
      <c r="AK6" s="18"/>
      <c r="AL6" s="18"/>
      <c r="AM6" s="18"/>
      <c r="AN6" s="18"/>
      <c r="AO6" s="18"/>
      <c r="AP6" s="18"/>
      <c r="AQ6" s="18"/>
      <c r="AR6" s="16"/>
      <c r="BE6" s="27"/>
      <c r="BS6" s="13" t="s">
        <v>6</v>
      </c>
    </row>
    <row r="7" s="1" customFormat="1" ht="12" customHeight="1">
      <c r="B7" s="17"/>
      <c r="C7" s="18"/>
      <c r="D7" s="28" t="s">
        <v>18</v>
      </c>
      <c r="E7" s="18"/>
      <c r="F7" s="18"/>
      <c r="G7" s="18"/>
      <c r="H7" s="18"/>
      <c r="I7" s="18"/>
      <c r="J7" s="18"/>
      <c r="K7" s="23" t="s">
        <v>1</v>
      </c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/>
      <c r="AI7" s="18"/>
      <c r="AJ7" s="18"/>
      <c r="AK7" s="28" t="s">
        <v>19</v>
      </c>
      <c r="AL7" s="18"/>
      <c r="AM7" s="18"/>
      <c r="AN7" s="23" t="s">
        <v>1</v>
      </c>
      <c r="AO7" s="18"/>
      <c r="AP7" s="18"/>
      <c r="AQ7" s="18"/>
      <c r="AR7" s="16"/>
      <c r="BE7" s="27"/>
      <c r="BS7" s="13" t="s">
        <v>6</v>
      </c>
    </row>
    <row r="8" s="1" customFormat="1" ht="12" customHeight="1">
      <c r="B8" s="17"/>
      <c r="C8" s="18"/>
      <c r="D8" s="28" t="s">
        <v>20</v>
      </c>
      <c r="E8" s="18"/>
      <c r="F8" s="18"/>
      <c r="G8" s="18"/>
      <c r="H8" s="18"/>
      <c r="I8" s="18"/>
      <c r="J8" s="18"/>
      <c r="K8" s="23" t="s">
        <v>21</v>
      </c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28" t="s">
        <v>22</v>
      </c>
      <c r="AL8" s="18"/>
      <c r="AM8" s="18"/>
      <c r="AN8" s="29" t="s">
        <v>23</v>
      </c>
      <c r="AO8" s="18"/>
      <c r="AP8" s="18"/>
      <c r="AQ8" s="18"/>
      <c r="AR8" s="16"/>
      <c r="BE8" s="27"/>
      <c r="BS8" s="13" t="s">
        <v>6</v>
      </c>
    </row>
    <row r="9" s="1" customFormat="1" ht="14.4" customHeight="1">
      <c r="B9" s="17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8"/>
      <c r="AJ9" s="18"/>
      <c r="AK9" s="18"/>
      <c r="AL9" s="18"/>
      <c r="AM9" s="18"/>
      <c r="AN9" s="18"/>
      <c r="AO9" s="18"/>
      <c r="AP9" s="18"/>
      <c r="AQ9" s="18"/>
      <c r="AR9" s="16"/>
      <c r="BE9" s="27"/>
      <c r="BS9" s="13" t="s">
        <v>6</v>
      </c>
    </row>
    <row r="10" s="1" customFormat="1" ht="12" customHeight="1">
      <c r="B10" s="17"/>
      <c r="C10" s="18"/>
      <c r="D10" s="28" t="s">
        <v>24</v>
      </c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/>
      <c r="AI10" s="18"/>
      <c r="AJ10" s="18"/>
      <c r="AK10" s="28" t="s">
        <v>25</v>
      </c>
      <c r="AL10" s="18"/>
      <c r="AM10" s="18"/>
      <c r="AN10" s="23" t="s">
        <v>1</v>
      </c>
      <c r="AO10" s="18"/>
      <c r="AP10" s="18"/>
      <c r="AQ10" s="18"/>
      <c r="AR10" s="16"/>
      <c r="BE10" s="27"/>
      <c r="BS10" s="13" t="s">
        <v>6</v>
      </c>
    </row>
    <row r="11" s="1" customFormat="1" ht="18.48" customHeight="1">
      <c r="B11" s="17"/>
      <c r="C11" s="18"/>
      <c r="D11" s="18"/>
      <c r="E11" s="23" t="s">
        <v>21</v>
      </c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28" t="s">
        <v>26</v>
      </c>
      <c r="AL11" s="18"/>
      <c r="AM11" s="18"/>
      <c r="AN11" s="23" t="s">
        <v>1</v>
      </c>
      <c r="AO11" s="18"/>
      <c r="AP11" s="18"/>
      <c r="AQ11" s="18"/>
      <c r="AR11" s="16"/>
      <c r="BE11" s="27"/>
      <c r="BS11" s="13" t="s">
        <v>6</v>
      </c>
    </row>
    <row r="12" s="1" customFormat="1" ht="6.96" customHeight="1">
      <c r="B12" s="17"/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  <c r="AA12" s="18"/>
      <c r="AB12" s="18"/>
      <c r="AC12" s="18"/>
      <c r="AD12" s="18"/>
      <c r="AE12" s="18"/>
      <c r="AF12" s="18"/>
      <c r="AG12" s="18"/>
      <c r="AH12" s="18"/>
      <c r="AI12" s="18"/>
      <c r="AJ12" s="18"/>
      <c r="AK12" s="18"/>
      <c r="AL12" s="18"/>
      <c r="AM12" s="18"/>
      <c r="AN12" s="18"/>
      <c r="AO12" s="18"/>
      <c r="AP12" s="18"/>
      <c r="AQ12" s="18"/>
      <c r="AR12" s="16"/>
      <c r="BE12" s="27"/>
      <c r="BS12" s="13" t="s">
        <v>6</v>
      </c>
    </row>
    <row r="13" s="1" customFormat="1" ht="12" customHeight="1">
      <c r="B13" s="17"/>
      <c r="C13" s="18"/>
      <c r="D13" s="28" t="s">
        <v>27</v>
      </c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  <c r="AA13" s="18"/>
      <c r="AB13" s="18"/>
      <c r="AC13" s="18"/>
      <c r="AD13" s="18"/>
      <c r="AE13" s="18"/>
      <c r="AF13" s="18"/>
      <c r="AG13" s="18"/>
      <c r="AH13" s="18"/>
      <c r="AI13" s="18"/>
      <c r="AJ13" s="18"/>
      <c r="AK13" s="28" t="s">
        <v>25</v>
      </c>
      <c r="AL13" s="18"/>
      <c r="AM13" s="18"/>
      <c r="AN13" s="30" t="s">
        <v>28</v>
      </c>
      <c r="AO13" s="18"/>
      <c r="AP13" s="18"/>
      <c r="AQ13" s="18"/>
      <c r="AR13" s="16"/>
      <c r="BE13" s="27"/>
      <c r="BS13" s="13" t="s">
        <v>6</v>
      </c>
    </row>
    <row r="14">
      <c r="B14" s="17"/>
      <c r="C14" s="18"/>
      <c r="D14" s="18"/>
      <c r="E14" s="30" t="s">
        <v>28</v>
      </c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/>
      <c r="R14" s="3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  <c r="AF14" s="31"/>
      <c r="AG14" s="31"/>
      <c r="AH14" s="31"/>
      <c r="AI14" s="31"/>
      <c r="AJ14" s="31"/>
      <c r="AK14" s="28" t="s">
        <v>26</v>
      </c>
      <c r="AL14" s="18"/>
      <c r="AM14" s="18"/>
      <c r="AN14" s="30" t="s">
        <v>28</v>
      </c>
      <c r="AO14" s="18"/>
      <c r="AP14" s="18"/>
      <c r="AQ14" s="18"/>
      <c r="AR14" s="16"/>
      <c r="BE14" s="27"/>
      <c r="BS14" s="13" t="s">
        <v>6</v>
      </c>
    </row>
    <row r="15" s="1" customFormat="1" ht="6.96" customHeight="1">
      <c r="B15" s="17"/>
      <c r="C15" s="18"/>
      <c r="D15" s="18"/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8"/>
      <c r="AI15" s="18"/>
      <c r="AJ15" s="18"/>
      <c r="AK15" s="18"/>
      <c r="AL15" s="18"/>
      <c r="AM15" s="18"/>
      <c r="AN15" s="18"/>
      <c r="AO15" s="18"/>
      <c r="AP15" s="18"/>
      <c r="AQ15" s="18"/>
      <c r="AR15" s="16"/>
      <c r="BE15" s="27"/>
      <c r="BS15" s="13" t="s">
        <v>4</v>
      </c>
    </row>
    <row r="16" s="1" customFormat="1" ht="12" customHeight="1">
      <c r="B16" s="17"/>
      <c r="C16" s="18"/>
      <c r="D16" s="28" t="s">
        <v>29</v>
      </c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  <c r="AI16" s="18"/>
      <c r="AJ16" s="18"/>
      <c r="AK16" s="28" t="s">
        <v>25</v>
      </c>
      <c r="AL16" s="18"/>
      <c r="AM16" s="18"/>
      <c r="AN16" s="23" t="s">
        <v>1</v>
      </c>
      <c r="AO16" s="18"/>
      <c r="AP16" s="18"/>
      <c r="AQ16" s="18"/>
      <c r="AR16" s="16"/>
      <c r="BE16" s="27"/>
      <c r="BS16" s="13" t="s">
        <v>4</v>
      </c>
    </row>
    <row r="17" s="1" customFormat="1" ht="18.48" customHeight="1">
      <c r="B17" s="17"/>
      <c r="C17" s="18"/>
      <c r="D17" s="18"/>
      <c r="E17" s="23" t="s">
        <v>21</v>
      </c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  <c r="AF17" s="18"/>
      <c r="AG17" s="18"/>
      <c r="AH17" s="18"/>
      <c r="AI17" s="18"/>
      <c r="AJ17" s="18"/>
      <c r="AK17" s="28" t="s">
        <v>26</v>
      </c>
      <c r="AL17" s="18"/>
      <c r="AM17" s="18"/>
      <c r="AN17" s="23" t="s">
        <v>1</v>
      </c>
      <c r="AO17" s="18"/>
      <c r="AP17" s="18"/>
      <c r="AQ17" s="18"/>
      <c r="AR17" s="16"/>
      <c r="BE17" s="27"/>
      <c r="BS17" s="13" t="s">
        <v>30</v>
      </c>
    </row>
    <row r="18" s="1" customFormat="1" ht="6.96" customHeight="1">
      <c r="B18" s="17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18"/>
      <c r="AD18" s="18"/>
      <c r="AE18" s="18"/>
      <c r="AF18" s="18"/>
      <c r="AG18" s="18"/>
      <c r="AH18" s="18"/>
      <c r="AI18" s="18"/>
      <c r="AJ18" s="18"/>
      <c r="AK18" s="18"/>
      <c r="AL18" s="18"/>
      <c r="AM18" s="18"/>
      <c r="AN18" s="18"/>
      <c r="AO18" s="18"/>
      <c r="AP18" s="18"/>
      <c r="AQ18" s="18"/>
      <c r="AR18" s="16"/>
      <c r="BE18" s="27"/>
      <c r="BS18" s="13" t="s">
        <v>6</v>
      </c>
    </row>
    <row r="19" s="1" customFormat="1" ht="12" customHeight="1">
      <c r="B19" s="17"/>
      <c r="C19" s="18"/>
      <c r="D19" s="28" t="s">
        <v>31</v>
      </c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28" t="s">
        <v>25</v>
      </c>
      <c r="AL19" s="18"/>
      <c r="AM19" s="18"/>
      <c r="AN19" s="23" t="s">
        <v>1</v>
      </c>
      <c r="AO19" s="18"/>
      <c r="AP19" s="18"/>
      <c r="AQ19" s="18"/>
      <c r="AR19" s="16"/>
      <c r="BE19" s="27"/>
      <c r="BS19" s="13" t="s">
        <v>6</v>
      </c>
    </row>
    <row r="20" s="1" customFormat="1" ht="18.48" customHeight="1">
      <c r="B20" s="17"/>
      <c r="C20" s="18"/>
      <c r="D20" s="18"/>
      <c r="E20" s="23" t="s">
        <v>21</v>
      </c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  <c r="AF20" s="18"/>
      <c r="AG20" s="18"/>
      <c r="AH20" s="18"/>
      <c r="AI20" s="18"/>
      <c r="AJ20" s="18"/>
      <c r="AK20" s="28" t="s">
        <v>26</v>
      </c>
      <c r="AL20" s="18"/>
      <c r="AM20" s="18"/>
      <c r="AN20" s="23" t="s">
        <v>1</v>
      </c>
      <c r="AO20" s="18"/>
      <c r="AP20" s="18"/>
      <c r="AQ20" s="18"/>
      <c r="AR20" s="16"/>
      <c r="BE20" s="27"/>
      <c r="BS20" s="13" t="s">
        <v>30</v>
      </c>
    </row>
    <row r="21" s="1" customFormat="1" ht="6.96" customHeight="1">
      <c r="B21" s="17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18"/>
      <c r="AF21" s="18"/>
      <c r="AG21" s="18"/>
      <c r="AH21" s="18"/>
      <c r="AI21" s="18"/>
      <c r="AJ21" s="18"/>
      <c r="AK21" s="18"/>
      <c r="AL21" s="18"/>
      <c r="AM21" s="18"/>
      <c r="AN21" s="18"/>
      <c r="AO21" s="18"/>
      <c r="AP21" s="18"/>
      <c r="AQ21" s="18"/>
      <c r="AR21" s="16"/>
      <c r="BE21" s="27"/>
    </row>
    <row r="22" s="1" customFormat="1" ht="12" customHeight="1">
      <c r="B22" s="17"/>
      <c r="C22" s="18"/>
      <c r="D22" s="28" t="s">
        <v>32</v>
      </c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  <c r="AA22" s="18"/>
      <c r="AB22" s="18"/>
      <c r="AC22" s="18"/>
      <c r="AD22" s="18"/>
      <c r="AE22" s="18"/>
      <c r="AF22" s="18"/>
      <c r="AG22" s="18"/>
      <c r="AH22" s="18"/>
      <c r="AI22" s="18"/>
      <c r="AJ22" s="18"/>
      <c r="AK22" s="18"/>
      <c r="AL22" s="18"/>
      <c r="AM22" s="18"/>
      <c r="AN22" s="18"/>
      <c r="AO22" s="18"/>
      <c r="AP22" s="18"/>
      <c r="AQ22" s="18"/>
      <c r="AR22" s="16"/>
      <c r="BE22" s="27"/>
    </row>
    <row r="23" s="1" customFormat="1" ht="16.5" customHeight="1">
      <c r="B23" s="17"/>
      <c r="C23" s="18"/>
      <c r="D23" s="18"/>
      <c r="E23" s="32" t="s">
        <v>1</v>
      </c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  <c r="AF23" s="32"/>
      <c r="AG23" s="32"/>
      <c r="AH23" s="32"/>
      <c r="AI23" s="32"/>
      <c r="AJ23" s="32"/>
      <c r="AK23" s="32"/>
      <c r="AL23" s="32"/>
      <c r="AM23" s="32"/>
      <c r="AN23" s="32"/>
      <c r="AO23" s="18"/>
      <c r="AP23" s="18"/>
      <c r="AQ23" s="18"/>
      <c r="AR23" s="16"/>
      <c r="BE23" s="27"/>
    </row>
    <row r="24" s="1" customFormat="1" ht="6.96" customHeight="1">
      <c r="B24" s="17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18"/>
      <c r="AD24" s="18"/>
      <c r="AE24" s="18"/>
      <c r="AF24" s="18"/>
      <c r="AG24" s="18"/>
      <c r="AH24" s="18"/>
      <c r="AI24" s="18"/>
      <c r="AJ24" s="18"/>
      <c r="AK24" s="18"/>
      <c r="AL24" s="18"/>
      <c r="AM24" s="18"/>
      <c r="AN24" s="18"/>
      <c r="AO24" s="18"/>
      <c r="AP24" s="18"/>
      <c r="AQ24" s="18"/>
      <c r="AR24" s="16"/>
      <c r="BE24" s="27"/>
    </row>
    <row r="25" s="1" customFormat="1" ht="6.96" customHeight="1">
      <c r="B25" s="17"/>
      <c r="C25" s="18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18"/>
      <c r="AQ25" s="18"/>
      <c r="AR25" s="16"/>
      <c r="BE25" s="27"/>
    </row>
    <row r="26" s="2" customFormat="1" ht="25.92" customHeight="1">
      <c r="A26" s="34"/>
      <c r="B26" s="35"/>
      <c r="C26" s="36"/>
      <c r="D26" s="37" t="s">
        <v>33</v>
      </c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39">
        <f>ROUND(AG94,2)</f>
        <v>0</v>
      </c>
      <c r="AL26" s="38"/>
      <c r="AM26" s="38"/>
      <c r="AN26" s="38"/>
      <c r="AO26" s="38"/>
      <c r="AP26" s="36"/>
      <c r="AQ26" s="36"/>
      <c r="AR26" s="40"/>
      <c r="BE26" s="27"/>
    </row>
    <row r="27" s="2" customFormat="1" ht="6.96" customHeight="1">
      <c r="A27" s="34"/>
      <c r="B27" s="35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40"/>
      <c r="BE27" s="27"/>
    </row>
    <row r="28" s="2" customFormat="1">
      <c r="A28" s="34"/>
      <c r="B28" s="35"/>
      <c r="C28" s="36"/>
      <c r="D28" s="36"/>
      <c r="E28" s="36"/>
      <c r="F28" s="36"/>
      <c r="G28" s="36"/>
      <c r="H28" s="36"/>
      <c r="I28" s="36"/>
      <c r="J28" s="36"/>
      <c r="K28" s="36"/>
      <c r="L28" s="41" t="s">
        <v>34</v>
      </c>
      <c r="M28" s="41"/>
      <c r="N28" s="41"/>
      <c r="O28" s="41"/>
      <c r="P28" s="41"/>
      <c r="Q28" s="36"/>
      <c r="R28" s="36"/>
      <c r="S28" s="36"/>
      <c r="T28" s="36"/>
      <c r="U28" s="36"/>
      <c r="V28" s="36"/>
      <c r="W28" s="41" t="s">
        <v>35</v>
      </c>
      <c r="X28" s="41"/>
      <c r="Y28" s="41"/>
      <c r="Z28" s="41"/>
      <c r="AA28" s="41"/>
      <c r="AB28" s="41"/>
      <c r="AC28" s="41"/>
      <c r="AD28" s="41"/>
      <c r="AE28" s="41"/>
      <c r="AF28" s="36"/>
      <c r="AG28" s="36"/>
      <c r="AH28" s="36"/>
      <c r="AI28" s="36"/>
      <c r="AJ28" s="36"/>
      <c r="AK28" s="41" t="s">
        <v>36</v>
      </c>
      <c r="AL28" s="41"/>
      <c r="AM28" s="41"/>
      <c r="AN28" s="41"/>
      <c r="AO28" s="41"/>
      <c r="AP28" s="36"/>
      <c r="AQ28" s="36"/>
      <c r="AR28" s="40"/>
      <c r="BE28" s="27"/>
    </row>
    <row r="29" s="3" customFormat="1" ht="14.4" customHeight="1">
      <c r="A29" s="3"/>
      <c r="B29" s="42"/>
      <c r="C29" s="43"/>
      <c r="D29" s="28" t="s">
        <v>37</v>
      </c>
      <c r="E29" s="43"/>
      <c r="F29" s="28" t="s">
        <v>38</v>
      </c>
      <c r="G29" s="43"/>
      <c r="H29" s="43"/>
      <c r="I29" s="43"/>
      <c r="J29" s="43"/>
      <c r="K29" s="43"/>
      <c r="L29" s="44">
        <v>0.20999999999999999</v>
      </c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5">
        <f>ROUND(AZ94, 2)</f>
        <v>0</v>
      </c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45">
        <f>ROUND(AV94, 2)</f>
        <v>0</v>
      </c>
      <c r="AL29" s="43"/>
      <c r="AM29" s="43"/>
      <c r="AN29" s="43"/>
      <c r="AO29" s="43"/>
      <c r="AP29" s="43"/>
      <c r="AQ29" s="43"/>
      <c r="AR29" s="46"/>
      <c r="BE29" s="47"/>
    </row>
    <row r="30" s="3" customFormat="1" ht="14.4" customHeight="1">
      <c r="A30" s="3"/>
      <c r="B30" s="42"/>
      <c r="C30" s="43"/>
      <c r="D30" s="43"/>
      <c r="E30" s="43"/>
      <c r="F30" s="28" t="s">
        <v>39</v>
      </c>
      <c r="G30" s="43"/>
      <c r="H30" s="43"/>
      <c r="I30" s="43"/>
      <c r="J30" s="43"/>
      <c r="K30" s="43"/>
      <c r="L30" s="44">
        <v>0.14999999999999999</v>
      </c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5">
        <f>ROUND(BA94, 2)</f>
        <v>0</v>
      </c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5">
        <f>ROUND(AW94, 2)</f>
        <v>0</v>
      </c>
      <c r="AL30" s="43"/>
      <c r="AM30" s="43"/>
      <c r="AN30" s="43"/>
      <c r="AO30" s="43"/>
      <c r="AP30" s="43"/>
      <c r="AQ30" s="43"/>
      <c r="AR30" s="46"/>
      <c r="BE30" s="47"/>
    </row>
    <row r="31" hidden="1" s="3" customFormat="1" ht="14.4" customHeight="1">
      <c r="A31" s="3"/>
      <c r="B31" s="42"/>
      <c r="C31" s="43"/>
      <c r="D31" s="43"/>
      <c r="E31" s="43"/>
      <c r="F31" s="28" t="s">
        <v>40</v>
      </c>
      <c r="G31" s="43"/>
      <c r="H31" s="43"/>
      <c r="I31" s="43"/>
      <c r="J31" s="43"/>
      <c r="K31" s="43"/>
      <c r="L31" s="44">
        <v>0.20999999999999999</v>
      </c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5">
        <f>ROUND(BB94, 2)</f>
        <v>0</v>
      </c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5">
        <v>0</v>
      </c>
      <c r="AL31" s="43"/>
      <c r="AM31" s="43"/>
      <c r="AN31" s="43"/>
      <c r="AO31" s="43"/>
      <c r="AP31" s="43"/>
      <c r="AQ31" s="43"/>
      <c r="AR31" s="46"/>
      <c r="BE31" s="47"/>
    </row>
    <row r="32" hidden="1" s="3" customFormat="1" ht="14.4" customHeight="1">
      <c r="A32" s="3"/>
      <c r="B32" s="42"/>
      <c r="C32" s="43"/>
      <c r="D32" s="43"/>
      <c r="E32" s="43"/>
      <c r="F32" s="28" t="s">
        <v>41</v>
      </c>
      <c r="G32" s="43"/>
      <c r="H32" s="43"/>
      <c r="I32" s="43"/>
      <c r="J32" s="43"/>
      <c r="K32" s="43"/>
      <c r="L32" s="44">
        <v>0.14999999999999999</v>
      </c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5">
        <f>ROUND(BC94, 2)</f>
        <v>0</v>
      </c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5">
        <v>0</v>
      </c>
      <c r="AL32" s="43"/>
      <c r="AM32" s="43"/>
      <c r="AN32" s="43"/>
      <c r="AO32" s="43"/>
      <c r="AP32" s="43"/>
      <c r="AQ32" s="43"/>
      <c r="AR32" s="46"/>
      <c r="BE32" s="47"/>
    </row>
    <row r="33" hidden="1" s="3" customFormat="1" ht="14.4" customHeight="1">
      <c r="A33" s="3"/>
      <c r="B33" s="42"/>
      <c r="C33" s="43"/>
      <c r="D33" s="43"/>
      <c r="E33" s="43"/>
      <c r="F33" s="28" t="s">
        <v>42</v>
      </c>
      <c r="G33" s="43"/>
      <c r="H33" s="43"/>
      <c r="I33" s="43"/>
      <c r="J33" s="43"/>
      <c r="K33" s="43"/>
      <c r="L33" s="44">
        <v>0</v>
      </c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5">
        <f>ROUND(BD94, 2)</f>
        <v>0</v>
      </c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5">
        <v>0</v>
      </c>
      <c r="AL33" s="43"/>
      <c r="AM33" s="43"/>
      <c r="AN33" s="43"/>
      <c r="AO33" s="43"/>
      <c r="AP33" s="43"/>
      <c r="AQ33" s="43"/>
      <c r="AR33" s="46"/>
      <c r="BE33" s="47"/>
    </row>
    <row r="34" s="2" customFormat="1" ht="6.96" customHeight="1">
      <c r="A34" s="34"/>
      <c r="B34" s="35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40"/>
      <c r="BE34" s="27"/>
    </row>
    <row r="35" s="2" customFormat="1" ht="25.92" customHeight="1">
      <c r="A35" s="34"/>
      <c r="B35" s="35"/>
      <c r="C35" s="48"/>
      <c r="D35" s="49" t="s">
        <v>43</v>
      </c>
      <c r="E35" s="50"/>
      <c r="F35" s="50"/>
      <c r="G35" s="50"/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50"/>
      <c r="S35" s="50"/>
      <c r="T35" s="51" t="s">
        <v>44</v>
      </c>
      <c r="U35" s="50"/>
      <c r="V35" s="50"/>
      <c r="W35" s="50"/>
      <c r="X35" s="52" t="s">
        <v>45</v>
      </c>
      <c r="Y35" s="50"/>
      <c r="Z35" s="50"/>
      <c r="AA35" s="50"/>
      <c r="AB35" s="50"/>
      <c r="AC35" s="50"/>
      <c r="AD35" s="50"/>
      <c r="AE35" s="50"/>
      <c r="AF35" s="50"/>
      <c r="AG35" s="50"/>
      <c r="AH35" s="50"/>
      <c r="AI35" s="50"/>
      <c r="AJ35" s="50"/>
      <c r="AK35" s="53">
        <f>SUM(AK26:AK33)</f>
        <v>0</v>
      </c>
      <c r="AL35" s="50"/>
      <c r="AM35" s="50"/>
      <c r="AN35" s="50"/>
      <c r="AO35" s="54"/>
      <c r="AP35" s="48"/>
      <c r="AQ35" s="48"/>
      <c r="AR35" s="40"/>
      <c r="BE35" s="34"/>
    </row>
    <row r="36" s="2" customFormat="1" ht="6.96" customHeight="1">
      <c r="A36" s="34"/>
      <c r="B36" s="35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40"/>
      <c r="BE36" s="34"/>
    </row>
    <row r="37" s="2" customFormat="1" ht="14.4" customHeight="1">
      <c r="A37" s="34"/>
      <c r="B37" s="35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36"/>
      <c r="AI37" s="36"/>
      <c r="AJ37" s="36"/>
      <c r="AK37" s="36"/>
      <c r="AL37" s="36"/>
      <c r="AM37" s="36"/>
      <c r="AN37" s="36"/>
      <c r="AO37" s="36"/>
      <c r="AP37" s="36"/>
      <c r="AQ37" s="36"/>
      <c r="AR37" s="40"/>
      <c r="BE37" s="34"/>
    </row>
    <row r="38" s="1" customFormat="1" ht="14.4" customHeight="1">
      <c r="B38" s="17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  <c r="W38" s="18"/>
      <c r="X38" s="18"/>
      <c r="Y38" s="18"/>
      <c r="Z38" s="18"/>
      <c r="AA38" s="18"/>
      <c r="AB38" s="18"/>
      <c r="AC38" s="18"/>
      <c r="AD38" s="18"/>
      <c r="AE38" s="18"/>
      <c r="AF38" s="18"/>
      <c r="AG38" s="18"/>
      <c r="AH38" s="18"/>
      <c r="AI38" s="18"/>
      <c r="AJ38" s="18"/>
      <c r="AK38" s="18"/>
      <c r="AL38" s="18"/>
      <c r="AM38" s="18"/>
      <c r="AN38" s="18"/>
      <c r="AO38" s="18"/>
      <c r="AP38" s="18"/>
      <c r="AQ38" s="18"/>
      <c r="AR38" s="16"/>
    </row>
    <row r="39" s="1" customFormat="1" ht="14.4" customHeight="1">
      <c r="B39" s="17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  <c r="W39" s="18"/>
      <c r="X39" s="18"/>
      <c r="Y39" s="18"/>
      <c r="Z39" s="18"/>
      <c r="AA39" s="18"/>
      <c r="AB39" s="18"/>
      <c r="AC39" s="18"/>
      <c r="AD39" s="18"/>
      <c r="AE39" s="18"/>
      <c r="AF39" s="18"/>
      <c r="AG39" s="18"/>
      <c r="AH39" s="18"/>
      <c r="AI39" s="18"/>
      <c r="AJ39" s="18"/>
      <c r="AK39" s="18"/>
      <c r="AL39" s="18"/>
      <c r="AM39" s="18"/>
      <c r="AN39" s="18"/>
      <c r="AO39" s="18"/>
      <c r="AP39" s="18"/>
      <c r="AQ39" s="18"/>
      <c r="AR39" s="16"/>
    </row>
    <row r="40" s="1" customFormat="1" ht="14.4" customHeight="1">
      <c r="B40" s="17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  <c r="W40" s="18"/>
      <c r="X40" s="18"/>
      <c r="Y40" s="18"/>
      <c r="Z40" s="18"/>
      <c r="AA40" s="18"/>
      <c r="AB40" s="18"/>
      <c r="AC40" s="18"/>
      <c r="AD40" s="18"/>
      <c r="AE40" s="18"/>
      <c r="AF40" s="18"/>
      <c r="AG40" s="18"/>
      <c r="AH40" s="18"/>
      <c r="AI40" s="18"/>
      <c r="AJ40" s="18"/>
      <c r="AK40" s="18"/>
      <c r="AL40" s="18"/>
      <c r="AM40" s="18"/>
      <c r="AN40" s="18"/>
      <c r="AO40" s="18"/>
      <c r="AP40" s="18"/>
      <c r="AQ40" s="18"/>
      <c r="AR40" s="16"/>
    </row>
    <row r="41" s="1" customFormat="1" ht="14.4" customHeight="1">
      <c r="B41" s="17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  <c r="W41" s="18"/>
      <c r="X41" s="18"/>
      <c r="Y41" s="18"/>
      <c r="Z41" s="18"/>
      <c r="AA41" s="18"/>
      <c r="AB41" s="18"/>
      <c r="AC41" s="18"/>
      <c r="AD41" s="18"/>
      <c r="AE41" s="18"/>
      <c r="AF41" s="18"/>
      <c r="AG41" s="18"/>
      <c r="AH41" s="18"/>
      <c r="AI41" s="18"/>
      <c r="AJ41" s="18"/>
      <c r="AK41" s="18"/>
      <c r="AL41" s="18"/>
      <c r="AM41" s="18"/>
      <c r="AN41" s="18"/>
      <c r="AO41" s="18"/>
      <c r="AP41" s="18"/>
      <c r="AQ41" s="18"/>
      <c r="AR41" s="16"/>
    </row>
    <row r="42" s="1" customFormat="1" ht="14.4" customHeight="1">
      <c r="B42" s="17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18"/>
      <c r="AL42" s="18"/>
      <c r="AM42" s="18"/>
      <c r="AN42" s="18"/>
      <c r="AO42" s="18"/>
      <c r="AP42" s="18"/>
      <c r="AQ42" s="18"/>
      <c r="AR42" s="16"/>
    </row>
    <row r="43" s="1" customFormat="1" ht="14.4" customHeight="1">
      <c r="B43" s="17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  <c r="W43" s="18"/>
      <c r="X43" s="18"/>
      <c r="Y43" s="18"/>
      <c r="Z43" s="18"/>
      <c r="AA43" s="18"/>
      <c r="AB43" s="18"/>
      <c r="AC43" s="18"/>
      <c r="AD43" s="18"/>
      <c r="AE43" s="18"/>
      <c r="AF43" s="18"/>
      <c r="AG43" s="18"/>
      <c r="AH43" s="18"/>
      <c r="AI43" s="18"/>
      <c r="AJ43" s="18"/>
      <c r="AK43" s="18"/>
      <c r="AL43" s="18"/>
      <c r="AM43" s="18"/>
      <c r="AN43" s="18"/>
      <c r="AO43" s="18"/>
      <c r="AP43" s="18"/>
      <c r="AQ43" s="18"/>
      <c r="AR43" s="16"/>
    </row>
    <row r="44" s="1" customFormat="1" ht="14.4" customHeight="1">
      <c r="B44" s="17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  <c r="W44" s="18"/>
      <c r="X44" s="18"/>
      <c r="Y44" s="18"/>
      <c r="Z44" s="18"/>
      <c r="AA44" s="18"/>
      <c r="AB44" s="18"/>
      <c r="AC44" s="18"/>
      <c r="AD44" s="18"/>
      <c r="AE44" s="18"/>
      <c r="AF44" s="18"/>
      <c r="AG44" s="18"/>
      <c r="AH44" s="18"/>
      <c r="AI44" s="18"/>
      <c r="AJ44" s="18"/>
      <c r="AK44" s="18"/>
      <c r="AL44" s="18"/>
      <c r="AM44" s="18"/>
      <c r="AN44" s="18"/>
      <c r="AO44" s="18"/>
      <c r="AP44" s="18"/>
      <c r="AQ44" s="18"/>
      <c r="AR44" s="16"/>
    </row>
    <row r="45" s="1" customFormat="1" ht="14.4" customHeight="1">
      <c r="B45" s="17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8"/>
      <c r="Z45" s="18"/>
      <c r="AA45" s="18"/>
      <c r="AB45" s="18"/>
      <c r="AC45" s="18"/>
      <c r="AD45" s="18"/>
      <c r="AE45" s="18"/>
      <c r="AF45" s="18"/>
      <c r="AG45" s="18"/>
      <c r="AH45" s="18"/>
      <c r="AI45" s="18"/>
      <c r="AJ45" s="18"/>
      <c r="AK45" s="18"/>
      <c r="AL45" s="18"/>
      <c r="AM45" s="18"/>
      <c r="AN45" s="18"/>
      <c r="AO45" s="18"/>
      <c r="AP45" s="18"/>
      <c r="AQ45" s="18"/>
      <c r="AR45" s="16"/>
    </row>
    <row r="46" s="1" customFormat="1" ht="14.4" customHeight="1">
      <c r="B46" s="17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  <c r="W46" s="18"/>
      <c r="X46" s="18"/>
      <c r="Y46" s="18"/>
      <c r="Z46" s="18"/>
      <c r="AA46" s="18"/>
      <c r="AB46" s="18"/>
      <c r="AC46" s="18"/>
      <c r="AD46" s="18"/>
      <c r="AE46" s="18"/>
      <c r="AF46" s="18"/>
      <c r="AG46" s="18"/>
      <c r="AH46" s="18"/>
      <c r="AI46" s="18"/>
      <c r="AJ46" s="18"/>
      <c r="AK46" s="18"/>
      <c r="AL46" s="18"/>
      <c r="AM46" s="18"/>
      <c r="AN46" s="18"/>
      <c r="AO46" s="18"/>
      <c r="AP46" s="18"/>
      <c r="AQ46" s="18"/>
      <c r="AR46" s="16"/>
    </row>
    <row r="47" s="1" customFormat="1" ht="14.4" customHeight="1">
      <c r="B47" s="17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  <c r="W47" s="18"/>
      <c r="X47" s="18"/>
      <c r="Y47" s="18"/>
      <c r="Z47" s="18"/>
      <c r="AA47" s="18"/>
      <c r="AB47" s="18"/>
      <c r="AC47" s="18"/>
      <c r="AD47" s="18"/>
      <c r="AE47" s="18"/>
      <c r="AF47" s="18"/>
      <c r="AG47" s="18"/>
      <c r="AH47" s="18"/>
      <c r="AI47" s="18"/>
      <c r="AJ47" s="18"/>
      <c r="AK47" s="18"/>
      <c r="AL47" s="18"/>
      <c r="AM47" s="18"/>
      <c r="AN47" s="18"/>
      <c r="AO47" s="18"/>
      <c r="AP47" s="18"/>
      <c r="AQ47" s="18"/>
      <c r="AR47" s="16"/>
    </row>
    <row r="48" s="1" customFormat="1" ht="14.4" customHeight="1">
      <c r="B48" s="17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  <c r="W48" s="18"/>
      <c r="X48" s="18"/>
      <c r="Y48" s="18"/>
      <c r="Z48" s="18"/>
      <c r="AA48" s="18"/>
      <c r="AB48" s="18"/>
      <c r="AC48" s="18"/>
      <c r="AD48" s="18"/>
      <c r="AE48" s="18"/>
      <c r="AF48" s="18"/>
      <c r="AG48" s="18"/>
      <c r="AH48" s="18"/>
      <c r="AI48" s="18"/>
      <c r="AJ48" s="18"/>
      <c r="AK48" s="18"/>
      <c r="AL48" s="18"/>
      <c r="AM48" s="18"/>
      <c r="AN48" s="18"/>
      <c r="AO48" s="18"/>
      <c r="AP48" s="18"/>
      <c r="AQ48" s="18"/>
      <c r="AR48" s="16"/>
    </row>
    <row r="49" s="2" customFormat="1" ht="14.4" customHeight="1">
      <c r="B49" s="55"/>
      <c r="C49" s="56"/>
      <c r="D49" s="57" t="s">
        <v>46</v>
      </c>
      <c r="E49" s="58"/>
      <c r="F49" s="58"/>
      <c r="G49" s="58"/>
      <c r="H49" s="58"/>
      <c r="I49" s="58"/>
      <c r="J49" s="58"/>
      <c r="K49" s="58"/>
      <c r="L49" s="58"/>
      <c r="M49" s="58"/>
      <c r="N49" s="58"/>
      <c r="O49" s="58"/>
      <c r="P49" s="58"/>
      <c r="Q49" s="58"/>
      <c r="R49" s="58"/>
      <c r="S49" s="58"/>
      <c r="T49" s="58"/>
      <c r="U49" s="58"/>
      <c r="V49" s="58"/>
      <c r="W49" s="58"/>
      <c r="X49" s="58"/>
      <c r="Y49" s="58"/>
      <c r="Z49" s="58"/>
      <c r="AA49" s="58"/>
      <c r="AB49" s="58"/>
      <c r="AC49" s="58"/>
      <c r="AD49" s="58"/>
      <c r="AE49" s="58"/>
      <c r="AF49" s="58"/>
      <c r="AG49" s="58"/>
      <c r="AH49" s="57" t="s">
        <v>47</v>
      </c>
      <c r="AI49" s="58"/>
      <c r="AJ49" s="58"/>
      <c r="AK49" s="58"/>
      <c r="AL49" s="58"/>
      <c r="AM49" s="58"/>
      <c r="AN49" s="58"/>
      <c r="AO49" s="58"/>
      <c r="AP49" s="56"/>
      <c r="AQ49" s="56"/>
      <c r="AR49" s="59"/>
    </row>
    <row r="50">
      <c r="B50" s="17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  <c r="W50" s="18"/>
      <c r="X50" s="18"/>
      <c r="Y50" s="18"/>
      <c r="Z50" s="18"/>
      <c r="AA50" s="18"/>
      <c r="AB50" s="18"/>
      <c r="AC50" s="18"/>
      <c r="AD50" s="18"/>
      <c r="AE50" s="18"/>
      <c r="AF50" s="18"/>
      <c r="AG50" s="18"/>
      <c r="AH50" s="18"/>
      <c r="AI50" s="18"/>
      <c r="AJ50" s="18"/>
      <c r="AK50" s="18"/>
      <c r="AL50" s="18"/>
      <c r="AM50" s="18"/>
      <c r="AN50" s="18"/>
      <c r="AO50" s="18"/>
      <c r="AP50" s="18"/>
      <c r="AQ50" s="18"/>
      <c r="AR50" s="16"/>
    </row>
    <row r="51">
      <c r="B51" s="17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  <c r="W51" s="18"/>
      <c r="X51" s="18"/>
      <c r="Y51" s="18"/>
      <c r="Z51" s="18"/>
      <c r="AA51" s="18"/>
      <c r="AB51" s="18"/>
      <c r="AC51" s="18"/>
      <c r="AD51" s="18"/>
      <c r="AE51" s="18"/>
      <c r="AF51" s="18"/>
      <c r="AG51" s="18"/>
      <c r="AH51" s="18"/>
      <c r="AI51" s="18"/>
      <c r="AJ51" s="18"/>
      <c r="AK51" s="18"/>
      <c r="AL51" s="18"/>
      <c r="AM51" s="18"/>
      <c r="AN51" s="18"/>
      <c r="AO51" s="18"/>
      <c r="AP51" s="18"/>
      <c r="AQ51" s="18"/>
      <c r="AR51" s="16"/>
    </row>
    <row r="52">
      <c r="B52" s="17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  <c r="W52" s="18"/>
      <c r="X52" s="18"/>
      <c r="Y52" s="18"/>
      <c r="Z52" s="18"/>
      <c r="AA52" s="18"/>
      <c r="AB52" s="18"/>
      <c r="AC52" s="18"/>
      <c r="AD52" s="18"/>
      <c r="AE52" s="18"/>
      <c r="AF52" s="18"/>
      <c r="AG52" s="18"/>
      <c r="AH52" s="18"/>
      <c r="AI52" s="18"/>
      <c r="AJ52" s="18"/>
      <c r="AK52" s="18"/>
      <c r="AL52" s="18"/>
      <c r="AM52" s="18"/>
      <c r="AN52" s="18"/>
      <c r="AO52" s="18"/>
      <c r="AP52" s="18"/>
      <c r="AQ52" s="18"/>
      <c r="AR52" s="16"/>
    </row>
    <row r="53">
      <c r="B53" s="17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  <c r="W53" s="18"/>
      <c r="X53" s="18"/>
      <c r="Y53" s="18"/>
      <c r="Z53" s="18"/>
      <c r="AA53" s="18"/>
      <c r="AB53" s="18"/>
      <c r="AC53" s="18"/>
      <c r="AD53" s="18"/>
      <c r="AE53" s="18"/>
      <c r="AF53" s="18"/>
      <c r="AG53" s="18"/>
      <c r="AH53" s="18"/>
      <c r="AI53" s="18"/>
      <c r="AJ53" s="18"/>
      <c r="AK53" s="18"/>
      <c r="AL53" s="18"/>
      <c r="AM53" s="18"/>
      <c r="AN53" s="18"/>
      <c r="AO53" s="18"/>
      <c r="AP53" s="18"/>
      <c r="AQ53" s="18"/>
      <c r="AR53" s="16"/>
    </row>
    <row r="54">
      <c r="B54" s="17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  <c r="W54" s="18"/>
      <c r="X54" s="18"/>
      <c r="Y54" s="18"/>
      <c r="Z54" s="18"/>
      <c r="AA54" s="18"/>
      <c r="AB54" s="18"/>
      <c r="AC54" s="18"/>
      <c r="AD54" s="18"/>
      <c r="AE54" s="18"/>
      <c r="AF54" s="18"/>
      <c r="AG54" s="18"/>
      <c r="AH54" s="18"/>
      <c r="AI54" s="18"/>
      <c r="AJ54" s="18"/>
      <c r="AK54" s="18"/>
      <c r="AL54" s="18"/>
      <c r="AM54" s="18"/>
      <c r="AN54" s="18"/>
      <c r="AO54" s="18"/>
      <c r="AP54" s="18"/>
      <c r="AQ54" s="18"/>
      <c r="AR54" s="16"/>
    </row>
    <row r="55">
      <c r="B55" s="17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  <c r="W55" s="18"/>
      <c r="X55" s="18"/>
      <c r="Y55" s="18"/>
      <c r="Z55" s="18"/>
      <c r="AA55" s="18"/>
      <c r="AB55" s="18"/>
      <c r="AC55" s="18"/>
      <c r="AD55" s="18"/>
      <c r="AE55" s="18"/>
      <c r="AF55" s="18"/>
      <c r="AG55" s="18"/>
      <c r="AH55" s="18"/>
      <c r="AI55" s="18"/>
      <c r="AJ55" s="18"/>
      <c r="AK55" s="18"/>
      <c r="AL55" s="18"/>
      <c r="AM55" s="18"/>
      <c r="AN55" s="18"/>
      <c r="AO55" s="18"/>
      <c r="AP55" s="18"/>
      <c r="AQ55" s="18"/>
      <c r="AR55" s="16"/>
    </row>
    <row r="56">
      <c r="B56" s="17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  <c r="W56" s="18"/>
      <c r="X56" s="18"/>
      <c r="Y56" s="18"/>
      <c r="Z56" s="18"/>
      <c r="AA56" s="18"/>
      <c r="AB56" s="18"/>
      <c r="AC56" s="18"/>
      <c r="AD56" s="18"/>
      <c r="AE56" s="18"/>
      <c r="AF56" s="18"/>
      <c r="AG56" s="18"/>
      <c r="AH56" s="18"/>
      <c r="AI56" s="18"/>
      <c r="AJ56" s="18"/>
      <c r="AK56" s="18"/>
      <c r="AL56" s="18"/>
      <c r="AM56" s="18"/>
      <c r="AN56" s="18"/>
      <c r="AO56" s="18"/>
      <c r="AP56" s="18"/>
      <c r="AQ56" s="18"/>
      <c r="AR56" s="16"/>
    </row>
    <row r="57">
      <c r="B57" s="17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  <c r="W57" s="18"/>
      <c r="X57" s="18"/>
      <c r="Y57" s="18"/>
      <c r="Z57" s="18"/>
      <c r="AA57" s="18"/>
      <c r="AB57" s="18"/>
      <c r="AC57" s="18"/>
      <c r="AD57" s="18"/>
      <c r="AE57" s="18"/>
      <c r="AF57" s="18"/>
      <c r="AG57" s="18"/>
      <c r="AH57" s="18"/>
      <c r="AI57" s="18"/>
      <c r="AJ57" s="18"/>
      <c r="AK57" s="18"/>
      <c r="AL57" s="18"/>
      <c r="AM57" s="18"/>
      <c r="AN57" s="18"/>
      <c r="AO57" s="18"/>
      <c r="AP57" s="18"/>
      <c r="AQ57" s="18"/>
      <c r="AR57" s="16"/>
    </row>
    <row r="58">
      <c r="B58" s="17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  <c r="W58" s="18"/>
      <c r="X58" s="18"/>
      <c r="Y58" s="18"/>
      <c r="Z58" s="18"/>
      <c r="AA58" s="18"/>
      <c r="AB58" s="18"/>
      <c r="AC58" s="18"/>
      <c r="AD58" s="18"/>
      <c r="AE58" s="18"/>
      <c r="AF58" s="18"/>
      <c r="AG58" s="18"/>
      <c r="AH58" s="18"/>
      <c r="AI58" s="18"/>
      <c r="AJ58" s="18"/>
      <c r="AK58" s="18"/>
      <c r="AL58" s="18"/>
      <c r="AM58" s="18"/>
      <c r="AN58" s="18"/>
      <c r="AO58" s="18"/>
      <c r="AP58" s="18"/>
      <c r="AQ58" s="18"/>
      <c r="AR58" s="16"/>
    </row>
    <row r="59">
      <c r="B59" s="17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  <c r="W59" s="18"/>
      <c r="X59" s="18"/>
      <c r="Y59" s="18"/>
      <c r="Z59" s="18"/>
      <c r="AA59" s="18"/>
      <c r="AB59" s="18"/>
      <c r="AC59" s="18"/>
      <c r="AD59" s="18"/>
      <c r="AE59" s="18"/>
      <c r="AF59" s="18"/>
      <c r="AG59" s="18"/>
      <c r="AH59" s="18"/>
      <c r="AI59" s="18"/>
      <c r="AJ59" s="18"/>
      <c r="AK59" s="18"/>
      <c r="AL59" s="18"/>
      <c r="AM59" s="18"/>
      <c r="AN59" s="18"/>
      <c r="AO59" s="18"/>
      <c r="AP59" s="18"/>
      <c r="AQ59" s="18"/>
      <c r="AR59" s="16"/>
    </row>
    <row r="60" s="2" customFormat="1">
      <c r="A60" s="34"/>
      <c r="B60" s="35"/>
      <c r="C60" s="36"/>
      <c r="D60" s="60" t="s">
        <v>48</v>
      </c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60" t="s">
        <v>49</v>
      </c>
      <c r="W60" s="38"/>
      <c r="X60" s="38"/>
      <c r="Y60" s="38"/>
      <c r="Z60" s="38"/>
      <c r="AA60" s="38"/>
      <c r="AB60" s="38"/>
      <c r="AC60" s="38"/>
      <c r="AD60" s="38"/>
      <c r="AE60" s="38"/>
      <c r="AF60" s="38"/>
      <c r="AG60" s="38"/>
      <c r="AH60" s="60" t="s">
        <v>48</v>
      </c>
      <c r="AI60" s="38"/>
      <c r="AJ60" s="38"/>
      <c r="AK60" s="38"/>
      <c r="AL60" s="38"/>
      <c r="AM60" s="60" t="s">
        <v>49</v>
      </c>
      <c r="AN60" s="38"/>
      <c r="AO60" s="38"/>
      <c r="AP60" s="36"/>
      <c r="AQ60" s="36"/>
      <c r="AR60" s="40"/>
      <c r="BE60" s="34"/>
    </row>
    <row r="61">
      <c r="B61" s="17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18"/>
      <c r="W61" s="18"/>
      <c r="X61" s="18"/>
      <c r="Y61" s="18"/>
      <c r="Z61" s="18"/>
      <c r="AA61" s="18"/>
      <c r="AB61" s="18"/>
      <c r="AC61" s="18"/>
      <c r="AD61" s="18"/>
      <c r="AE61" s="18"/>
      <c r="AF61" s="18"/>
      <c r="AG61" s="18"/>
      <c r="AH61" s="18"/>
      <c r="AI61" s="18"/>
      <c r="AJ61" s="18"/>
      <c r="AK61" s="18"/>
      <c r="AL61" s="18"/>
      <c r="AM61" s="18"/>
      <c r="AN61" s="18"/>
      <c r="AO61" s="18"/>
      <c r="AP61" s="18"/>
      <c r="AQ61" s="18"/>
      <c r="AR61" s="16"/>
    </row>
    <row r="62">
      <c r="B62" s="17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  <c r="W62" s="18"/>
      <c r="X62" s="18"/>
      <c r="Y62" s="18"/>
      <c r="Z62" s="18"/>
      <c r="AA62" s="18"/>
      <c r="AB62" s="18"/>
      <c r="AC62" s="18"/>
      <c r="AD62" s="18"/>
      <c r="AE62" s="18"/>
      <c r="AF62" s="18"/>
      <c r="AG62" s="18"/>
      <c r="AH62" s="18"/>
      <c r="AI62" s="18"/>
      <c r="AJ62" s="18"/>
      <c r="AK62" s="18"/>
      <c r="AL62" s="18"/>
      <c r="AM62" s="18"/>
      <c r="AN62" s="18"/>
      <c r="AO62" s="18"/>
      <c r="AP62" s="18"/>
      <c r="AQ62" s="18"/>
      <c r="AR62" s="16"/>
    </row>
    <row r="63">
      <c r="B63" s="17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  <c r="W63" s="18"/>
      <c r="X63" s="18"/>
      <c r="Y63" s="18"/>
      <c r="Z63" s="18"/>
      <c r="AA63" s="18"/>
      <c r="AB63" s="18"/>
      <c r="AC63" s="18"/>
      <c r="AD63" s="18"/>
      <c r="AE63" s="18"/>
      <c r="AF63" s="18"/>
      <c r="AG63" s="18"/>
      <c r="AH63" s="18"/>
      <c r="AI63" s="18"/>
      <c r="AJ63" s="18"/>
      <c r="AK63" s="18"/>
      <c r="AL63" s="18"/>
      <c r="AM63" s="18"/>
      <c r="AN63" s="18"/>
      <c r="AO63" s="18"/>
      <c r="AP63" s="18"/>
      <c r="AQ63" s="18"/>
      <c r="AR63" s="16"/>
    </row>
    <row r="64" s="2" customFormat="1">
      <c r="A64" s="34"/>
      <c r="B64" s="35"/>
      <c r="C64" s="36"/>
      <c r="D64" s="57" t="s">
        <v>50</v>
      </c>
      <c r="E64" s="61"/>
      <c r="F64" s="61"/>
      <c r="G64" s="61"/>
      <c r="H64" s="61"/>
      <c r="I64" s="61"/>
      <c r="J64" s="61"/>
      <c r="K64" s="61"/>
      <c r="L64" s="61"/>
      <c r="M64" s="61"/>
      <c r="N64" s="61"/>
      <c r="O64" s="61"/>
      <c r="P64" s="61"/>
      <c r="Q64" s="61"/>
      <c r="R64" s="61"/>
      <c r="S64" s="61"/>
      <c r="T64" s="61"/>
      <c r="U64" s="61"/>
      <c r="V64" s="61"/>
      <c r="W64" s="61"/>
      <c r="X64" s="61"/>
      <c r="Y64" s="61"/>
      <c r="Z64" s="61"/>
      <c r="AA64" s="61"/>
      <c r="AB64" s="61"/>
      <c r="AC64" s="61"/>
      <c r="AD64" s="61"/>
      <c r="AE64" s="61"/>
      <c r="AF64" s="61"/>
      <c r="AG64" s="61"/>
      <c r="AH64" s="57" t="s">
        <v>51</v>
      </c>
      <c r="AI64" s="61"/>
      <c r="AJ64" s="61"/>
      <c r="AK64" s="61"/>
      <c r="AL64" s="61"/>
      <c r="AM64" s="61"/>
      <c r="AN64" s="61"/>
      <c r="AO64" s="61"/>
      <c r="AP64" s="36"/>
      <c r="AQ64" s="36"/>
      <c r="AR64" s="40"/>
      <c r="BE64" s="34"/>
    </row>
    <row r="65">
      <c r="B65" s="17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18"/>
      <c r="W65" s="18"/>
      <c r="X65" s="18"/>
      <c r="Y65" s="18"/>
      <c r="Z65" s="18"/>
      <c r="AA65" s="18"/>
      <c r="AB65" s="18"/>
      <c r="AC65" s="18"/>
      <c r="AD65" s="18"/>
      <c r="AE65" s="18"/>
      <c r="AF65" s="18"/>
      <c r="AG65" s="18"/>
      <c r="AH65" s="18"/>
      <c r="AI65" s="18"/>
      <c r="AJ65" s="18"/>
      <c r="AK65" s="18"/>
      <c r="AL65" s="18"/>
      <c r="AM65" s="18"/>
      <c r="AN65" s="18"/>
      <c r="AO65" s="18"/>
      <c r="AP65" s="18"/>
      <c r="AQ65" s="18"/>
      <c r="AR65" s="16"/>
    </row>
    <row r="66">
      <c r="B66" s="17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8"/>
      <c r="AA66" s="18"/>
      <c r="AB66" s="18"/>
      <c r="AC66" s="18"/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6"/>
    </row>
    <row r="67">
      <c r="B67" s="17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18"/>
      <c r="W67" s="18"/>
      <c r="X67" s="18"/>
      <c r="Y67" s="18"/>
      <c r="Z67" s="18"/>
      <c r="AA67" s="18"/>
      <c r="AB67" s="18"/>
      <c r="AC67" s="18"/>
      <c r="AD67" s="18"/>
      <c r="AE67" s="18"/>
      <c r="AF67" s="18"/>
      <c r="AG67" s="18"/>
      <c r="AH67" s="18"/>
      <c r="AI67" s="18"/>
      <c r="AJ67" s="18"/>
      <c r="AK67" s="18"/>
      <c r="AL67" s="18"/>
      <c r="AM67" s="18"/>
      <c r="AN67" s="18"/>
      <c r="AO67" s="18"/>
      <c r="AP67" s="18"/>
      <c r="AQ67" s="18"/>
      <c r="AR67" s="16"/>
    </row>
    <row r="68">
      <c r="B68" s="17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18"/>
      <c r="W68" s="18"/>
      <c r="X68" s="18"/>
      <c r="Y68" s="18"/>
      <c r="Z68" s="18"/>
      <c r="AA68" s="18"/>
      <c r="AB68" s="18"/>
      <c r="AC68" s="18"/>
      <c r="AD68" s="18"/>
      <c r="AE68" s="18"/>
      <c r="AF68" s="18"/>
      <c r="AG68" s="18"/>
      <c r="AH68" s="18"/>
      <c r="AI68" s="18"/>
      <c r="AJ68" s="18"/>
      <c r="AK68" s="18"/>
      <c r="AL68" s="18"/>
      <c r="AM68" s="18"/>
      <c r="AN68" s="18"/>
      <c r="AO68" s="18"/>
      <c r="AP68" s="18"/>
      <c r="AQ68" s="18"/>
      <c r="AR68" s="16"/>
    </row>
    <row r="69">
      <c r="B69" s="17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  <c r="V69" s="18"/>
      <c r="W69" s="18"/>
      <c r="X69" s="18"/>
      <c r="Y69" s="18"/>
      <c r="Z69" s="18"/>
      <c r="AA69" s="18"/>
      <c r="AB69" s="18"/>
      <c r="AC69" s="18"/>
      <c r="AD69" s="18"/>
      <c r="AE69" s="18"/>
      <c r="AF69" s="18"/>
      <c r="AG69" s="18"/>
      <c r="AH69" s="18"/>
      <c r="AI69" s="18"/>
      <c r="AJ69" s="18"/>
      <c r="AK69" s="18"/>
      <c r="AL69" s="18"/>
      <c r="AM69" s="18"/>
      <c r="AN69" s="18"/>
      <c r="AO69" s="18"/>
      <c r="AP69" s="18"/>
      <c r="AQ69" s="18"/>
      <c r="AR69" s="16"/>
    </row>
    <row r="70">
      <c r="B70" s="17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  <c r="V70" s="18"/>
      <c r="W70" s="18"/>
      <c r="X70" s="18"/>
      <c r="Y70" s="18"/>
      <c r="Z70" s="18"/>
      <c r="AA70" s="18"/>
      <c r="AB70" s="18"/>
      <c r="AC70" s="18"/>
      <c r="AD70" s="18"/>
      <c r="AE70" s="18"/>
      <c r="AF70" s="18"/>
      <c r="AG70" s="18"/>
      <c r="AH70" s="18"/>
      <c r="AI70" s="18"/>
      <c r="AJ70" s="18"/>
      <c r="AK70" s="18"/>
      <c r="AL70" s="18"/>
      <c r="AM70" s="18"/>
      <c r="AN70" s="18"/>
      <c r="AO70" s="18"/>
      <c r="AP70" s="18"/>
      <c r="AQ70" s="18"/>
      <c r="AR70" s="16"/>
    </row>
    <row r="71">
      <c r="B71" s="17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  <c r="V71" s="18"/>
      <c r="W71" s="18"/>
      <c r="X71" s="18"/>
      <c r="Y71" s="18"/>
      <c r="Z71" s="18"/>
      <c r="AA71" s="18"/>
      <c r="AB71" s="18"/>
      <c r="AC71" s="18"/>
      <c r="AD71" s="18"/>
      <c r="AE71" s="18"/>
      <c r="AF71" s="18"/>
      <c r="AG71" s="18"/>
      <c r="AH71" s="18"/>
      <c r="AI71" s="18"/>
      <c r="AJ71" s="18"/>
      <c r="AK71" s="18"/>
      <c r="AL71" s="18"/>
      <c r="AM71" s="18"/>
      <c r="AN71" s="18"/>
      <c r="AO71" s="18"/>
      <c r="AP71" s="18"/>
      <c r="AQ71" s="18"/>
      <c r="AR71" s="16"/>
    </row>
    <row r="72">
      <c r="B72" s="17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18"/>
      <c r="W72" s="18"/>
      <c r="X72" s="18"/>
      <c r="Y72" s="18"/>
      <c r="Z72" s="18"/>
      <c r="AA72" s="18"/>
      <c r="AB72" s="18"/>
      <c r="AC72" s="18"/>
      <c r="AD72" s="18"/>
      <c r="AE72" s="18"/>
      <c r="AF72" s="18"/>
      <c r="AG72" s="18"/>
      <c r="AH72" s="18"/>
      <c r="AI72" s="18"/>
      <c r="AJ72" s="18"/>
      <c r="AK72" s="18"/>
      <c r="AL72" s="18"/>
      <c r="AM72" s="18"/>
      <c r="AN72" s="18"/>
      <c r="AO72" s="18"/>
      <c r="AP72" s="18"/>
      <c r="AQ72" s="18"/>
      <c r="AR72" s="16"/>
    </row>
    <row r="73">
      <c r="B73" s="17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  <c r="V73" s="18"/>
      <c r="W73" s="18"/>
      <c r="X73" s="18"/>
      <c r="Y73" s="18"/>
      <c r="Z73" s="18"/>
      <c r="AA73" s="18"/>
      <c r="AB73" s="18"/>
      <c r="AC73" s="18"/>
      <c r="AD73" s="18"/>
      <c r="AE73" s="18"/>
      <c r="AF73" s="18"/>
      <c r="AG73" s="18"/>
      <c r="AH73" s="18"/>
      <c r="AI73" s="18"/>
      <c r="AJ73" s="18"/>
      <c r="AK73" s="18"/>
      <c r="AL73" s="18"/>
      <c r="AM73" s="18"/>
      <c r="AN73" s="18"/>
      <c r="AO73" s="18"/>
      <c r="AP73" s="18"/>
      <c r="AQ73" s="18"/>
      <c r="AR73" s="16"/>
    </row>
    <row r="74">
      <c r="B74" s="17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  <c r="V74" s="18"/>
      <c r="W74" s="18"/>
      <c r="X74" s="18"/>
      <c r="Y74" s="18"/>
      <c r="Z74" s="18"/>
      <c r="AA74" s="18"/>
      <c r="AB74" s="18"/>
      <c r="AC74" s="18"/>
      <c r="AD74" s="18"/>
      <c r="AE74" s="18"/>
      <c r="AF74" s="18"/>
      <c r="AG74" s="18"/>
      <c r="AH74" s="18"/>
      <c r="AI74" s="18"/>
      <c r="AJ74" s="18"/>
      <c r="AK74" s="18"/>
      <c r="AL74" s="18"/>
      <c r="AM74" s="18"/>
      <c r="AN74" s="18"/>
      <c r="AO74" s="18"/>
      <c r="AP74" s="18"/>
      <c r="AQ74" s="18"/>
      <c r="AR74" s="16"/>
    </row>
    <row r="75" s="2" customFormat="1">
      <c r="A75" s="34"/>
      <c r="B75" s="35"/>
      <c r="C75" s="36"/>
      <c r="D75" s="60" t="s">
        <v>48</v>
      </c>
      <c r="E75" s="38"/>
      <c r="F75" s="38"/>
      <c r="G75" s="38"/>
      <c r="H75" s="38"/>
      <c r="I75" s="38"/>
      <c r="J75" s="38"/>
      <c r="K75" s="38"/>
      <c r="L75" s="38"/>
      <c r="M75" s="38"/>
      <c r="N75" s="38"/>
      <c r="O75" s="38"/>
      <c r="P75" s="38"/>
      <c r="Q75" s="38"/>
      <c r="R75" s="38"/>
      <c r="S75" s="38"/>
      <c r="T75" s="38"/>
      <c r="U75" s="38"/>
      <c r="V75" s="60" t="s">
        <v>49</v>
      </c>
      <c r="W75" s="38"/>
      <c r="X75" s="38"/>
      <c r="Y75" s="38"/>
      <c r="Z75" s="38"/>
      <c r="AA75" s="38"/>
      <c r="AB75" s="38"/>
      <c r="AC75" s="38"/>
      <c r="AD75" s="38"/>
      <c r="AE75" s="38"/>
      <c r="AF75" s="38"/>
      <c r="AG75" s="38"/>
      <c r="AH75" s="60" t="s">
        <v>48</v>
      </c>
      <c r="AI75" s="38"/>
      <c r="AJ75" s="38"/>
      <c r="AK75" s="38"/>
      <c r="AL75" s="38"/>
      <c r="AM75" s="60" t="s">
        <v>49</v>
      </c>
      <c r="AN75" s="38"/>
      <c r="AO75" s="38"/>
      <c r="AP75" s="36"/>
      <c r="AQ75" s="36"/>
      <c r="AR75" s="40"/>
      <c r="BE75" s="34"/>
    </row>
    <row r="76" s="2" customFormat="1">
      <c r="A76" s="34"/>
      <c r="B76" s="35"/>
      <c r="C76" s="36"/>
      <c r="D76" s="36"/>
      <c r="E76" s="36"/>
      <c r="F76" s="36"/>
      <c r="G76" s="36"/>
      <c r="H76" s="36"/>
      <c r="I76" s="36"/>
      <c r="J76" s="36"/>
      <c r="K76" s="36"/>
      <c r="L76" s="36"/>
      <c r="M76" s="36"/>
      <c r="N76" s="36"/>
      <c r="O76" s="36"/>
      <c r="P76" s="36"/>
      <c r="Q76" s="36"/>
      <c r="R76" s="36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  <c r="AF76" s="36"/>
      <c r="AG76" s="36"/>
      <c r="AH76" s="36"/>
      <c r="AI76" s="36"/>
      <c r="AJ76" s="36"/>
      <c r="AK76" s="36"/>
      <c r="AL76" s="36"/>
      <c r="AM76" s="36"/>
      <c r="AN76" s="36"/>
      <c r="AO76" s="36"/>
      <c r="AP76" s="36"/>
      <c r="AQ76" s="36"/>
      <c r="AR76" s="40"/>
      <c r="BE76" s="34"/>
    </row>
    <row r="77" s="2" customFormat="1" ht="6.96" customHeight="1">
      <c r="A77" s="34"/>
      <c r="B77" s="62"/>
      <c r="C77" s="63"/>
      <c r="D77" s="63"/>
      <c r="E77" s="63"/>
      <c r="F77" s="63"/>
      <c r="G77" s="63"/>
      <c r="H77" s="63"/>
      <c r="I77" s="63"/>
      <c r="J77" s="63"/>
      <c r="K77" s="63"/>
      <c r="L77" s="63"/>
      <c r="M77" s="63"/>
      <c r="N77" s="63"/>
      <c r="O77" s="63"/>
      <c r="P77" s="63"/>
      <c r="Q77" s="63"/>
      <c r="R77" s="63"/>
      <c r="S77" s="63"/>
      <c r="T77" s="63"/>
      <c r="U77" s="63"/>
      <c r="V77" s="63"/>
      <c r="W77" s="63"/>
      <c r="X77" s="63"/>
      <c r="Y77" s="63"/>
      <c r="Z77" s="63"/>
      <c r="AA77" s="63"/>
      <c r="AB77" s="63"/>
      <c r="AC77" s="63"/>
      <c r="AD77" s="63"/>
      <c r="AE77" s="63"/>
      <c r="AF77" s="63"/>
      <c r="AG77" s="63"/>
      <c r="AH77" s="63"/>
      <c r="AI77" s="63"/>
      <c r="AJ77" s="63"/>
      <c r="AK77" s="63"/>
      <c r="AL77" s="63"/>
      <c r="AM77" s="63"/>
      <c r="AN77" s="63"/>
      <c r="AO77" s="63"/>
      <c r="AP77" s="63"/>
      <c r="AQ77" s="63"/>
      <c r="AR77" s="40"/>
      <c r="BE77" s="34"/>
    </row>
    <row r="81" s="2" customFormat="1" ht="6.96" customHeight="1">
      <c r="A81" s="34"/>
      <c r="B81" s="64"/>
      <c r="C81" s="65"/>
      <c r="D81" s="65"/>
      <c r="E81" s="65"/>
      <c r="F81" s="65"/>
      <c r="G81" s="65"/>
      <c r="H81" s="65"/>
      <c r="I81" s="65"/>
      <c r="J81" s="65"/>
      <c r="K81" s="65"/>
      <c r="L81" s="65"/>
      <c r="M81" s="65"/>
      <c r="N81" s="65"/>
      <c r="O81" s="65"/>
      <c r="P81" s="65"/>
      <c r="Q81" s="65"/>
      <c r="R81" s="65"/>
      <c r="S81" s="65"/>
      <c r="T81" s="65"/>
      <c r="U81" s="65"/>
      <c r="V81" s="65"/>
      <c r="W81" s="65"/>
      <c r="X81" s="65"/>
      <c r="Y81" s="65"/>
      <c r="Z81" s="65"/>
      <c r="AA81" s="65"/>
      <c r="AB81" s="65"/>
      <c r="AC81" s="65"/>
      <c r="AD81" s="65"/>
      <c r="AE81" s="65"/>
      <c r="AF81" s="65"/>
      <c r="AG81" s="65"/>
      <c r="AH81" s="65"/>
      <c r="AI81" s="65"/>
      <c r="AJ81" s="65"/>
      <c r="AK81" s="65"/>
      <c r="AL81" s="65"/>
      <c r="AM81" s="65"/>
      <c r="AN81" s="65"/>
      <c r="AO81" s="65"/>
      <c r="AP81" s="65"/>
      <c r="AQ81" s="65"/>
      <c r="AR81" s="40"/>
      <c r="BE81" s="34"/>
    </row>
    <row r="82" s="2" customFormat="1" ht="24.96" customHeight="1">
      <c r="A82" s="34"/>
      <c r="B82" s="35"/>
      <c r="C82" s="19" t="s">
        <v>52</v>
      </c>
      <c r="D82" s="36"/>
      <c r="E82" s="36"/>
      <c r="F82" s="36"/>
      <c r="G82" s="36"/>
      <c r="H82" s="36"/>
      <c r="I82" s="36"/>
      <c r="J82" s="36"/>
      <c r="K82" s="36"/>
      <c r="L82" s="36"/>
      <c r="M82" s="36"/>
      <c r="N82" s="36"/>
      <c r="O82" s="36"/>
      <c r="P82" s="36"/>
      <c r="Q82" s="36"/>
      <c r="R82" s="36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F82" s="36"/>
      <c r="AG82" s="36"/>
      <c r="AH82" s="36"/>
      <c r="AI82" s="36"/>
      <c r="AJ82" s="36"/>
      <c r="AK82" s="36"/>
      <c r="AL82" s="36"/>
      <c r="AM82" s="36"/>
      <c r="AN82" s="36"/>
      <c r="AO82" s="36"/>
      <c r="AP82" s="36"/>
      <c r="AQ82" s="36"/>
      <c r="AR82" s="40"/>
      <c r="BE82" s="34"/>
    </row>
    <row r="83" s="2" customFormat="1" ht="6.96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36"/>
      <c r="M83" s="36"/>
      <c r="N83" s="36"/>
      <c r="O83" s="36"/>
      <c r="P83" s="36"/>
      <c r="Q83" s="36"/>
      <c r="R83" s="36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F83" s="36"/>
      <c r="AG83" s="36"/>
      <c r="AH83" s="36"/>
      <c r="AI83" s="36"/>
      <c r="AJ83" s="36"/>
      <c r="AK83" s="36"/>
      <c r="AL83" s="36"/>
      <c r="AM83" s="36"/>
      <c r="AN83" s="36"/>
      <c r="AO83" s="36"/>
      <c r="AP83" s="36"/>
      <c r="AQ83" s="36"/>
      <c r="AR83" s="40"/>
      <c r="BE83" s="34"/>
    </row>
    <row r="84" s="4" customFormat="1" ht="12" customHeight="1">
      <c r="A84" s="4"/>
      <c r="B84" s="66"/>
      <c r="C84" s="28" t="s">
        <v>13</v>
      </c>
      <c r="D84" s="67"/>
      <c r="E84" s="67"/>
      <c r="F84" s="67"/>
      <c r="G84" s="67"/>
      <c r="H84" s="67"/>
      <c r="I84" s="67"/>
      <c r="J84" s="67"/>
      <c r="K84" s="67"/>
      <c r="L84" s="67" t="str">
        <f>K5</f>
        <v>2023-10</v>
      </c>
      <c r="M84" s="67"/>
      <c r="N84" s="67"/>
      <c r="O84" s="67"/>
      <c r="P84" s="67"/>
      <c r="Q84" s="67"/>
      <c r="R84" s="67"/>
      <c r="S84" s="67"/>
      <c r="T84" s="67"/>
      <c r="U84" s="67"/>
      <c r="V84" s="67"/>
      <c r="W84" s="67"/>
      <c r="X84" s="67"/>
      <c r="Y84" s="67"/>
      <c r="Z84" s="67"/>
      <c r="AA84" s="67"/>
      <c r="AB84" s="67"/>
      <c r="AC84" s="67"/>
      <c r="AD84" s="67"/>
      <c r="AE84" s="67"/>
      <c r="AF84" s="67"/>
      <c r="AG84" s="67"/>
      <c r="AH84" s="67"/>
      <c r="AI84" s="67"/>
      <c r="AJ84" s="67"/>
      <c r="AK84" s="67"/>
      <c r="AL84" s="67"/>
      <c r="AM84" s="67"/>
      <c r="AN84" s="67"/>
      <c r="AO84" s="67"/>
      <c r="AP84" s="67"/>
      <c r="AQ84" s="67"/>
      <c r="AR84" s="68"/>
      <c r="BE84" s="4"/>
    </row>
    <row r="85" s="5" customFormat="1" ht="36.96" customHeight="1">
      <c r="A85" s="5"/>
      <c r="B85" s="69"/>
      <c r="C85" s="70" t="s">
        <v>16</v>
      </c>
      <c r="D85" s="71"/>
      <c r="E85" s="71"/>
      <c r="F85" s="71"/>
      <c r="G85" s="71"/>
      <c r="H85" s="71"/>
      <c r="I85" s="71"/>
      <c r="J85" s="71"/>
      <c r="K85" s="71"/>
      <c r="L85" s="72" t="str">
        <f>K6</f>
        <v>Revize elektrických zařízení UTZ sdělovací a zabezpečovací techniky 2024</v>
      </c>
      <c r="M85" s="71"/>
      <c r="N85" s="71"/>
      <c r="O85" s="71"/>
      <c r="P85" s="71"/>
      <c r="Q85" s="71"/>
      <c r="R85" s="71"/>
      <c r="S85" s="71"/>
      <c r="T85" s="71"/>
      <c r="U85" s="71"/>
      <c r="V85" s="71"/>
      <c r="W85" s="71"/>
      <c r="X85" s="71"/>
      <c r="Y85" s="71"/>
      <c r="Z85" s="71"/>
      <c r="AA85" s="71"/>
      <c r="AB85" s="71"/>
      <c r="AC85" s="71"/>
      <c r="AD85" s="71"/>
      <c r="AE85" s="71"/>
      <c r="AF85" s="71"/>
      <c r="AG85" s="71"/>
      <c r="AH85" s="71"/>
      <c r="AI85" s="71"/>
      <c r="AJ85" s="71"/>
      <c r="AK85" s="71"/>
      <c r="AL85" s="71"/>
      <c r="AM85" s="71"/>
      <c r="AN85" s="71"/>
      <c r="AO85" s="71"/>
      <c r="AP85" s="71"/>
      <c r="AQ85" s="71"/>
      <c r="AR85" s="73"/>
      <c r="BE85" s="5"/>
    </row>
    <row r="86" s="2" customFormat="1" ht="6.96" customHeight="1">
      <c r="A86" s="34"/>
      <c r="B86" s="35"/>
      <c r="C86" s="36"/>
      <c r="D86" s="36"/>
      <c r="E86" s="36"/>
      <c r="F86" s="36"/>
      <c r="G86" s="36"/>
      <c r="H86" s="36"/>
      <c r="I86" s="36"/>
      <c r="J86" s="36"/>
      <c r="K86" s="36"/>
      <c r="L86" s="36"/>
      <c r="M86" s="36"/>
      <c r="N86" s="36"/>
      <c r="O86" s="36"/>
      <c r="P86" s="36"/>
      <c r="Q86" s="36"/>
      <c r="R86" s="36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F86" s="36"/>
      <c r="AG86" s="36"/>
      <c r="AH86" s="36"/>
      <c r="AI86" s="36"/>
      <c r="AJ86" s="36"/>
      <c r="AK86" s="36"/>
      <c r="AL86" s="36"/>
      <c r="AM86" s="36"/>
      <c r="AN86" s="36"/>
      <c r="AO86" s="36"/>
      <c r="AP86" s="36"/>
      <c r="AQ86" s="36"/>
      <c r="AR86" s="40"/>
      <c r="BE86" s="34"/>
    </row>
    <row r="87" s="2" customFormat="1" ht="12" customHeight="1">
      <c r="A87" s="34"/>
      <c r="B87" s="35"/>
      <c r="C87" s="28" t="s">
        <v>20</v>
      </c>
      <c r="D87" s="36"/>
      <c r="E87" s="36"/>
      <c r="F87" s="36"/>
      <c r="G87" s="36"/>
      <c r="H87" s="36"/>
      <c r="I87" s="36"/>
      <c r="J87" s="36"/>
      <c r="K87" s="36"/>
      <c r="L87" s="74" t="str">
        <f>IF(K8="","",K8)</f>
        <v xml:space="preserve"> </v>
      </c>
      <c r="M87" s="36"/>
      <c r="N87" s="36"/>
      <c r="O87" s="36"/>
      <c r="P87" s="36"/>
      <c r="Q87" s="36"/>
      <c r="R87" s="36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F87" s="36"/>
      <c r="AG87" s="36"/>
      <c r="AH87" s="36"/>
      <c r="AI87" s="28" t="s">
        <v>22</v>
      </c>
      <c r="AJ87" s="36"/>
      <c r="AK87" s="36"/>
      <c r="AL87" s="36"/>
      <c r="AM87" s="75" t="str">
        <f>IF(AN8= "","",AN8)</f>
        <v>20. 10. 2023</v>
      </c>
      <c r="AN87" s="75"/>
      <c r="AO87" s="36"/>
      <c r="AP87" s="36"/>
      <c r="AQ87" s="36"/>
      <c r="AR87" s="40"/>
      <c r="BE87" s="34"/>
    </row>
    <row r="88" s="2" customFormat="1" ht="6.96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36"/>
      <c r="M88" s="36"/>
      <c r="N88" s="36"/>
      <c r="O88" s="36"/>
      <c r="P88" s="36"/>
      <c r="Q88" s="36"/>
      <c r="R88" s="36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F88" s="36"/>
      <c r="AG88" s="36"/>
      <c r="AH88" s="36"/>
      <c r="AI88" s="36"/>
      <c r="AJ88" s="36"/>
      <c r="AK88" s="36"/>
      <c r="AL88" s="36"/>
      <c r="AM88" s="36"/>
      <c r="AN88" s="36"/>
      <c r="AO88" s="36"/>
      <c r="AP88" s="36"/>
      <c r="AQ88" s="36"/>
      <c r="AR88" s="40"/>
      <c r="BE88" s="34"/>
    </row>
    <row r="89" s="2" customFormat="1" ht="15.15" customHeight="1">
      <c r="A89" s="34"/>
      <c r="B89" s="35"/>
      <c r="C89" s="28" t="s">
        <v>24</v>
      </c>
      <c r="D89" s="36"/>
      <c r="E89" s="36"/>
      <c r="F89" s="36"/>
      <c r="G89" s="36"/>
      <c r="H89" s="36"/>
      <c r="I89" s="36"/>
      <c r="J89" s="36"/>
      <c r="K89" s="36"/>
      <c r="L89" s="67" t="str">
        <f>IF(E11= "","",E11)</f>
        <v xml:space="preserve"> </v>
      </c>
      <c r="M89" s="36"/>
      <c r="N89" s="36"/>
      <c r="O89" s="36"/>
      <c r="P89" s="36"/>
      <c r="Q89" s="36"/>
      <c r="R89" s="36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F89" s="36"/>
      <c r="AG89" s="36"/>
      <c r="AH89" s="36"/>
      <c r="AI89" s="28" t="s">
        <v>29</v>
      </c>
      <c r="AJ89" s="36"/>
      <c r="AK89" s="36"/>
      <c r="AL89" s="36"/>
      <c r="AM89" s="76" t="str">
        <f>IF(E17="","",E17)</f>
        <v xml:space="preserve"> </v>
      </c>
      <c r="AN89" s="67"/>
      <c r="AO89" s="67"/>
      <c r="AP89" s="67"/>
      <c r="AQ89" s="36"/>
      <c r="AR89" s="40"/>
      <c r="AS89" s="77" t="s">
        <v>53</v>
      </c>
      <c r="AT89" s="78"/>
      <c r="AU89" s="79"/>
      <c r="AV89" s="79"/>
      <c r="AW89" s="79"/>
      <c r="AX89" s="79"/>
      <c r="AY89" s="79"/>
      <c r="AZ89" s="79"/>
      <c r="BA89" s="79"/>
      <c r="BB89" s="79"/>
      <c r="BC89" s="79"/>
      <c r="BD89" s="80"/>
      <c r="BE89" s="34"/>
    </row>
    <row r="90" s="2" customFormat="1" ht="15.15" customHeight="1">
      <c r="A90" s="34"/>
      <c r="B90" s="35"/>
      <c r="C90" s="28" t="s">
        <v>27</v>
      </c>
      <c r="D90" s="36"/>
      <c r="E90" s="36"/>
      <c r="F90" s="36"/>
      <c r="G90" s="36"/>
      <c r="H90" s="36"/>
      <c r="I90" s="36"/>
      <c r="J90" s="36"/>
      <c r="K90" s="36"/>
      <c r="L90" s="67" t="str">
        <f>IF(E14= "Vyplň údaj","",E14)</f>
        <v/>
      </c>
      <c r="M90" s="36"/>
      <c r="N90" s="36"/>
      <c r="O90" s="36"/>
      <c r="P90" s="36"/>
      <c r="Q90" s="36"/>
      <c r="R90" s="36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F90" s="36"/>
      <c r="AG90" s="36"/>
      <c r="AH90" s="36"/>
      <c r="AI90" s="28" t="s">
        <v>31</v>
      </c>
      <c r="AJ90" s="36"/>
      <c r="AK90" s="36"/>
      <c r="AL90" s="36"/>
      <c r="AM90" s="76" t="str">
        <f>IF(E20="","",E20)</f>
        <v xml:space="preserve"> </v>
      </c>
      <c r="AN90" s="67"/>
      <c r="AO90" s="67"/>
      <c r="AP90" s="67"/>
      <c r="AQ90" s="36"/>
      <c r="AR90" s="40"/>
      <c r="AS90" s="81"/>
      <c r="AT90" s="82"/>
      <c r="AU90" s="83"/>
      <c r="AV90" s="83"/>
      <c r="AW90" s="83"/>
      <c r="AX90" s="83"/>
      <c r="AY90" s="83"/>
      <c r="AZ90" s="83"/>
      <c r="BA90" s="83"/>
      <c r="BB90" s="83"/>
      <c r="BC90" s="83"/>
      <c r="BD90" s="84"/>
      <c r="BE90" s="34"/>
    </row>
    <row r="91" s="2" customFormat="1" ht="10.8" customHeight="1">
      <c r="A91" s="34"/>
      <c r="B91" s="35"/>
      <c r="C91" s="36"/>
      <c r="D91" s="36"/>
      <c r="E91" s="36"/>
      <c r="F91" s="36"/>
      <c r="G91" s="36"/>
      <c r="H91" s="36"/>
      <c r="I91" s="36"/>
      <c r="J91" s="36"/>
      <c r="K91" s="36"/>
      <c r="L91" s="36"/>
      <c r="M91" s="36"/>
      <c r="N91" s="36"/>
      <c r="O91" s="36"/>
      <c r="P91" s="36"/>
      <c r="Q91" s="36"/>
      <c r="R91" s="36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F91" s="36"/>
      <c r="AG91" s="36"/>
      <c r="AH91" s="36"/>
      <c r="AI91" s="36"/>
      <c r="AJ91" s="36"/>
      <c r="AK91" s="36"/>
      <c r="AL91" s="36"/>
      <c r="AM91" s="36"/>
      <c r="AN91" s="36"/>
      <c r="AO91" s="36"/>
      <c r="AP91" s="36"/>
      <c r="AQ91" s="36"/>
      <c r="AR91" s="40"/>
      <c r="AS91" s="85"/>
      <c r="AT91" s="86"/>
      <c r="AU91" s="87"/>
      <c r="AV91" s="87"/>
      <c r="AW91" s="87"/>
      <c r="AX91" s="87"/>
      <c r="AY91" s="87"/>
      <c r="AZ91" s="87"/>
      <c r="BA91" s="87"/>
      <c r="BB91" s="87"/>
      <c r="BC91" s="87"/>
      <c r="BD91" s="88"/>
      <c r="BE91" s="34"/>
    </row>
    <row r="92" s="2" customFormat="1" ht="29.28" customHeight="1">
      <c r="A92" s="34"/>
      <c r="B92" s="35"/>
      <c r="C92" s="89" t="s">
        <v>54</v>
      </c>
      <c r="D92" s="90"/>
      <c r="E92" s="90"/>
      <c r="F92" s="90"/>
      <c r="G92" s="90"/>
      <c r="H92" s="91"/>
      <c r="I92" s="92" t="s">
        <v>55</v>
      </c>
      <c r="J92" s="90"/>
      <c r="K92" s="90"/>
      <c r="L92" s="90"/>
      <c r="M92" s="90"/>
      <c r="N92" s="90"/>
      <c r="O92" s="90"/>
      <c r="P92" s="90"/>
      <c r="Q92" s="90"/>
      <c r="R92" s="90"/>
      <c r="S92" s="90"/>
      <c r="T92" s="90"/>
      <c r="U92" s="90"/>
      <c r="V92" s="90"/>
      <c r="W92" s="90"/>
      <c r="X92" s="90"/>
      <c r="Y92" s="90"/>
      <c r="Z92" s="90"/>
      <c r="AA92" s="90"/>
      <c r="AB92" s="90"/>
      <c r="AC92" s="90"/>
      <c r="AD92" s="90"/>
      <c r="AE92" s="90"/>
      <c r="AF92" s="90"/>
      <c r="AG92" s="93" t="s">
        <v>56</v>
      </c>
      <c r="AH92" s="90"/>
      <c r="AI92" s="90"/>
      <c r="AJ92" s="90"/>
      <c r="AK92" s="90"/>
      <c r="AL92" s="90"/>
      <c r="AM92" s="90"/>
      <c r="AN92" s="92" t="s">
        <v>57</v>
      </c>
      <c r="AO92" s="90"/>
      <c r="AP92" s="94"/>
      <c r="AQ92" s="95" t="s">
        <v>58</v>
      </c>
      <c r="AR92" s="40"/>
      <c r="AS92" s="96" t="s">
        <v>59</v>
      </c>
      <c r="AT92" s="97" t="s">
        <v>60</v>
      </c>
      <c r="AU92" s="97" t="s">
        <v>61</v>
      </c>
      <c r="AV92" s="97" t="s">
        <v>62</v>
      </c>
      <c r="AW92" s="97" t="s">
        <v>63</v>
      </c>
      <c r="AX92" s="97" t="s">
        <v>64</v>
      </c>
      <c r="AY92" s="97" t="s">
        <v>65</v>
      </c>
      <c r="AZ92" s="97" t="s">
        <v>66</v>
      </c>
      <c r="BA92" s="97" t="s">
        <v>67</v>
      </c>
      <c r="BB92" s="97" t="s">
        <v>68</v>
      </c>
      <c r="BC92" s="97" t="s">
        <v>69</v>
      </c>
      <c r="BD92" s="98" t="s">
        <v>70</v>
      </c>
      <c r="BE92" s="34"/>
    </row>
    <row r="93" s="2" customFormat="1" ht="10.8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36"/>
      <c r="M93" s="36"/>
      <c r="N93" s="36"/>
      <c r="O93" s="36"/>
      <c r="P93" s="36"/>
      <c r="Q93" s="36"/>
      <c r="R93" s="36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F93" s="36"/>
      <c r="AG93" s="36"/>
      <c r="AH93" s="36"/>
      <c r="AI93" s="36"/>
      <c r="AJ93" s="36"/>
      <c r="AK93" s="36"/>
      <c r="AL93" s="36"/>
      <c r="AM93" s="36"/>
      <c r="AN93" s="36"/>
      <c r="AO93" s="36"/>
      <c r="AP93" s="36"/>
      <c r="AQ93" s="36"/>
      <c r="AR93" s="40"/>
      <c r="AS93" s="99"/>
      <c r="AT93" s="100"/>
      <c r="AU93" s="100"/>
      <c r="AV93" s="100"/>
      <c r="AW93" s="100"/>
      <c r="AX93" s="100"/>
      <c r="AY93" s="100"/>
      <c r="AZ93" s="100"/>
      <c r="BA93" s="100"/>
      <c r="BB93" s="100"/>
      <c r="BC93" s="100"/>
      <c r="BD93" s="101"/>
      <c r="BE93" s="34"/>
    </row>
    <row r="94" s="6" customFormat="1" ht="32.4" customHeight="1">
      <c r="A94" s="6"/>
      <c r="B94" s="102"/>
      <c r="C94" s="103" t="s">
        <v>71</v>
      </c>
      <c r="D94" s="104"/>
      <c r="E94" s="104"/>
      <c r="F94" s="104"/>
      <c r="G94" s="104"/>
      <c r="H94" s="104"/>
      <c r="I94" s="104"/>
      <c r="J94" s="104"/>
      <c r="K94" s="104"/>
      <c r="L94" s="104"/>
      <c r="M94" s="104"/>
      <c r="N94" s="104"/>
      <c r="O94" s="104"/>
      <c r="P94" s="104"/>
      <c r="Q94" s="104"/>
      <c r="R94" s="104"/>
      <c r="S94" s="104"/>
      <c r="T94" s="104"/>
      <c r="U94" s="104"/>
      <c r="V94" s="104"/>
      <c r="W94" s="104"/>
      <c r="X94" s="104"/>
      <c r="Y94" s="104"/>
      <c r="Z94" s="104"/>
      <c r="AA94" s="104"/>
      <c r="AB94" s="104"/>
      <c r="AC94" s="104"/>
      <c r="AD94" s="104"/>
      <c r="AE94" s="104"/>
      <c r="AF94" s="104"/>
      <c r="AG94" s="105">
        <f>ROUND(AG95,2)</f>
        <v>0</v>
      </c>
      <c r="AH94" s="105"/>
      <c r="AI94" s="105"/>
      <c r="AJ94" s="105"/>
      <c r="AK94" s="105"/>
      <c r="AL94" s="105"/>
      <c r="AM94" s="105"/>
      <c r="AN94" s="106">
        <f>SUM(AG94,AT94)</f>
        <v>0</v>
      </c>
      <c r="AO94" s="106"/>
      <c r="AP94" s="106"/>
      <c r="AQ94" s="107" t="s">
        <v>1</v>
      </c>
      <c r="AR94" s="108"/>
      <c r="AS94" s="109">
        <f>ROUND(AS95,2)</f>
        <v>0</v>
      </c>
      <c r="AT94" s="110">
        <f>ROUND(SUM(AV94:AW94),2)</f>
        <v>0</v>
      </c>
      <c r="AU94" s="111">
        <f>ROUND(AU95,5)</f>
        <v>0</v>
      </c>
      <c r="AV94" s="110">
        <f>ROUND(AZ94*L29,2)</f>
        <v>0</v>
      </c>
      <c r="AW94" s="110">
        <f>ROUND(BA94*L30,2)</f>
        <v>0</v>
      </c>
      <c r="AX94" s="110">
        <f>ROUND(BB94*L29,2)</f>
        <v>0</v>
      </c>
      <c r="AY94" s="110">
        <f>ROUND(BC94*L30,2)</f>
        <v>0</v>
      </c>
      <c r="AZ94" s="110">
        <f>ROUND(AZ95,2)</f>
        <v>0</v>
      </c>
      <c r="BA94" s="110">
        <f>ROUND(BA95,2)</f>
        <v>0</v>
      </c>
      <c r="BB94" s="110">
        <f>ROUND(BB95,2)</f>
        <v>0</v>
      </c>
      <c r="BC94" s="110">
        <f>ROUND(BC95,2)</f>
        <v>0</v>
      </c>
      <c r="BD94" s="112">
        <f>ROUND(BD95,2)</f>
        <v>0</v>
      </c>
      <c r="BE94" s="6"/>
      <c r="BS94" s="113" t="s">
        <v>72</v>
      </c>
      <c r="BT94" s="113" t="s">
        <v>73</v>
      </c>
      <c r="BU94" s="114" t="s">
        <v>74</v>
      </c>
      <c r="BV94" s="113" t="s">
        <v>75</v>
      </c>
      <c r="BW94" s="113" t="s">
        <v>5</v>
      </c>
      <c r="BX94" s="113" t="s">
        <v>76</v>
      </c>
      <c r="CL94" s="113" t="s">
        <v>1</v>
      </c>
    </row>
    <row r="95" s="7" customFormat="1" ht="24.75" customHeight="1">
      <c r="A95" s="115" t="s">
        <v>77</v>
      </c>
      <c r="B95" s="116"/>
      <c r="C95" s="117"/>
      <c r="D95" s="118" t="s">
        <v>78</v>
      </c>
      <c r="E95" s="118"/>
      <c r="F95" s="118"/>
      <c r="G95" s="118"/>
      <c r="H95" s="118"/>
      <c r="I95" s="119"/>
      <c r="J95" s="118" t="s">
        <v>79</v>
      </c>
      <c r="K95" s="118"/>
      <c r="L95" s="118"/>
      <c r="M95" s="118"/>
      <c r="N95" s="118"/>
      <c r="O95" s="118"/>
      <c r="P95" s="118"/>
      <c r="Q95" s="118"/>
      <c r="R95" s="118"/>
      <c r="S95" s="118"/>
      <c r="T95" s="118"/>
      <c r="U95" s="118"/>
      <c r="V95" s="118"/>
      <c r="W95" s="118"/>
      <c r="X95" s="118"/>
      <c r="Y95" s="118"/>
      <c r="Z95" s="118"/>
      <c r="AA95" s="118"/>
      <c r="AB95" s="118"/>
      <c r="AC95" s="118"/>
      <c r="AD95" s="118"/>
      <c r="AE95" s="118"/>
      <c r="AF95" s="118"/>
      <c r="AG95" s="120">
        <f>'01 - Revize elektrických ...'!J30</f>
        <v>0</v>
      </c>
      <c r="AH95" s="119"/>
      <c r="AI95" s="119"/>
      <c r="AJ95" s="119"/>
      <c r="AK95" s="119"/>
      <c r="AL95" s="119"/>
      <c r="AM95" s="119"/>
      <c r="AN95" s="120">
        <f>SUM(AG95,AT95)</f>
        <v>0</v>
      </c>
      <c r="AO95" s="119"/>
      <c r="AP95" s="119"/>
      <c r="AQ95" s="121" t="s">
        <v>80</v>
      </c>
      <c r="AR95" s="122"/>
      <c r="AS95" s="123">
        <v>0</v>
      </c>
      <c r="AT95" s="124">
        <f>ROUND(SUM(AV95:AW95),2)</f>
        <v>0</v>
      </c>
      <c r="AU95" s="125">
        <f>'01 - Revize elektrických ...'!P117</f>
        <v>0</v>
      </c>
      <c r="AV95" s="124">
        <f>'01 - Revize elektrických ...'!J33</f>
        <v>0</v>
      </c>
      <c r="AW95" s="124">
        <f>'01 - Revize elektrických ...'!J34</f>
        <v>0</v>
      </c>
      <c r="AX95" s="124">
        <f>'01 - Revize elektrických ...'!J35</f>
        <v>0</v>
      </c>
      <c r="AY95" s="124">
        <f>'01 - Revize elektrických ...'!J36</f>
        <v>0</v>
      </c>
      <c r="AZ95" s="124">
        <f>'01 - Revize elektrických ...'!F33</f>
        <v>0</v>
      </c>
      <c r="BA95" s="124">
        <f>'01 - Revize elektrických ...'!F34</f>
        <v>0</v>
      </c>
      <c r="BB95" s="124">
        <f>'01 - Revize elektrických ...'!F35</f>
        <v>0</v>
      </c>
      <c r="BC95" s="124">
        <f>'01 - Revize elektrických ...'!F36</f>
        <v>0</v>
      </c>
      <c r="BD95" s="126">
        <f>'01 - Revize elektrických ...'!F37</f>
        <v>0</v>
      </c>
      <c r="BE95" s="7"/>
      <c r="BT95" s="127" t="s">
        <v>81</v>
      </c>
      <c r="BV95" s="127" t="s">
        <v>75</v>
      </c>
      <c r="BW95" s="127" t="s">
        <v>82</v>
      </c>
      <c r="BX95" s="127" t="s">
        <v>5</v>
      </c>
      <c r="CL95" s="127" t="s">
        <v>1</v>
      </c>
      <c r="CM95" s="127" t="s">
        <v>83</v>
      </c>
    </row>
    <row r="96" s="2" customFormat="1" ht="30" customHeight="1">
      <c r="A96" s="34"/>
      <c r="B96" s="35"/>
      <c r="C96" s="36"/>
      <c r="D96" s="36"/>
      <c r="E96" s="36"/>
      <c r="F96" s="36"/>
      <c r="G96" s="36"/>
      <c r="H96" s="36"/>
      <c r="I96" s="36"/>
      <c r="J96" s="36"/>
      <c r="K96" s="36"/>
      <c r="L96" s="36"/>
      <c r="M96" s="36"/>
      <c r="N96" s="36"/>
      <c r="O96" s="36"/>
      <c r="P96" s="36"/>
      <c r="Q96" s="36"/>
      <c r="R96" s="36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F96" s="36"/>
      <c r="AG96" s="36"/>
      <c r="AH96" s="36"/>
      <c r="AI96" s="36"/>
      <c r="AJ96" s="36"/>
      <c r="AK96" s="36"/>
      <c r="AL96" s="36"/>
      <c r="AM96" s="36"/>
      <c r="AN96" s="36"/>
      <c r="AO96" s="36"/>
      <c r="AP96" s="36"/>
      <c r="AQ96" s="36"/>
      <c r="AR96" s="40"/>
      <c r="AS96" s="34"/>
      <c r="AT96" s="34"/>
      <c r="AU96" s="34"/>
      <c r="AV96" s="34"/>
      <c r="AW96" s="34"/>
      <c r="AX96" s="34"/>
      <c r="AY96" s="34"/>
      <c r="AZ96" s="34"/>
      <c r="BA96" s="34"/>
      <c r="BB96" s="34"/>
      <c r="BC96" s="34"/>
      <c r="BD96" s="34"/>
      <c r="BE96" s="34"/>
    </row>
    <row r="97" s="2" customFormat="1" ht="6.96" customHeight="1">
      <c r="A97" s="34"/>
      <c r="B97" s="62"/>
      <c r="C97" s="63"/>
      <c r="D97" s="63"/>
      <c r="E97" s="63"/>
      <c r="F97" s="63"/>
      <c r="G97" s="63"/>
      <c r="H97" s="63"/>
      <c r="I97" s="63"/>
      <c r="J97" s="63"/>
      <c r="K97" s="63"/>
      <c r="L97" s="63"/>
      <c r="M97" s="63"/>
      <c r="N97" s="63"/>
      <c r="O97" s="63"/>
      <c r="P97" s="63"/>
      <c r="Q97" s="63"/>
      <c r="R97" s="63"/>
      <c r="S97" s="63"/>
      <c r="T97" s="63"/>
      <c r="U97" s="63"/>
      <c r="V97" s="63"/>
      <c r="W97" s="63"/>
      <c r="X97" s="63"/>
      <c r="Y97" s="63"/>
      <c r="Z97" s="63"/>
      <c r="AA97" s="63"/>
      <c r="AB97" s="63"/>
      <c r="AC97" s="63"/>
      <c r="AD97" s="63"/>
      <c r="AE97" s="63"/>
      <c r="AF97" s="63"/>
      <c r="AG97" s="63"/>
      <c r="AH97" s="63"/>
      <c r="AI97" s="63"/>
      <c r="AJ97" s="63"/>
      <c r="AK97" s="63"/>
      <c r="AL97" s="63"/>
      <c r="AM97" s="63"/>
      <c r="AN97" s="63"/>
      <c r="AO97" s="63"/>
      <c r="AP97" s="63"/>
      <c r="AQ97" s="63"/>
      <c r="AR97" s="40"/>
      <c r="AS97" s="34"/>
      <c r="AT97" s="34"/>
      <c r="AU97" s="34"/>
      <c r="AV97" s="34"/>
      <c r="AW97" s="34"/>
      <c r="AX97" s="34"/>
      <c r="AY97" s="34"/>
      <c r="AZ97" s="34"/>
      <c r="BA97" s="34"/>
      <c r="BB97" s="34"/>
      <c r="BC97" s="34"/>
      <c r="BD97" s="34"/>
      <c r="BE97" s="34"/>
    </row>
  </sheetData>
  <sheetProtection sheet="1" formatColumns="0" formatRows="0" objects="1" scenarios="1" spinCount="100000" saltValue="bYmldP/jO67pBZ+sBHpxf81PyXl+sh4xVQJyKhP2mwne+BEMPCcSlkfD1vQoYVgtCbQhxXJ6uVnqaPRx9Wj//w==" hashValue="JVacb032OAmtOi59+gyt/aiXtxAhTo1QallD+ykR865wEPVQ+ezgo+0vcmEEkEkaMEXG9v3Z/rKIelflchJi5A==" algorithmName="SHA-512" password="CC35"/>
  <mergeCells count="42"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01 - Revize elektrických 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3" t="s">
        <v>82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16"/>
      <c r="AT3" s="13" t="s">
        <v>83</v>
      </c>
    </row>
    <row r="4" s="1" customFormat="1" ht="24.96" customHeight="1">
      <c r="B4" s="16"/>
      <c r="D4" s="130" t="s">
        <v>84</v>
      </c>
      <c r="L4" s="16"/>
      <c r="M4" s="131" t="s">
        <v>10</v>
      </c>
      <c r="AT4" s="13" t="s">
        <v>4</v>
      </c>
    </row>
    <row r="5" s="1" customFormat="1" ht="6.96" customHeight="1">
      <c r="B5" s="16"/>
      <c r="L5" s="16"/>
    </row>
    <row r="6" s="1" customFormat="1" ht="12" customHeight="1">
      <c r="B6" s="16"/>
      <c r="D6" s="132" t="s">
        <v>16</v>
      </c>
      <c r="L6" s="16"/>
    </row>
    <row r="7" s="1" customFormat="1" ht="26.25" customHeight="1">
      <c r="B7" s="16"/>
      <c r="E7" s="133" t="str">
        <f>'Rekapitulace stavby'!K6</f>
        <v>Revize elektrických zařízení UTZ sdělovací a zabezpečovací techniky 2024</v>
      </c>
      <c r="F7" s="132"/>
      <c r="G7" s="132"/>
      <c r="H7" s="132"/>
      <c r="L7" s="16"/>
    </row>
    <row r="8" s="2" customFormat="1" ht="12" customHeight="1">
      <c r="A8" s="34"/>
      <c r="B8" s="40"/>
      <c r="C8" s="34"/>
      <c r="D8" s="132" t="s">
        <v>85</v>
      </c>
      <c r="E8" s="34"/>
      <c r="F8" s="34"/>
      <c r="G8" s="34"/>
      <c r="H8" s="34"/>
      <c r="I8" s="34"/>
      <c r="J8" s="34"/>
      <c r="K8" s="34"/>
      <c r="L8" s="59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="2" customFormat="1" ht="30" customHeight="1">
      <c r="A9" s="34"/>
      <c r="B9" s="40"/>
      <c r="C9" s="34"/>
      <c r="D9" s="34"/>
      <c r="E9" s="134" t="s">
        <v>86</v>
      </c>
      <c r="F9" s="34"/>
      <c r="G9" s="34"/>
      <c r="H9" s="34"/>
      <c r="I9" s="34"/>
      <c r="J9" s="34"/>
      <c r="K9" s="34"/>
      <c r="L9" s="59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>
      <c r="A10" s="34"/>
      <c r="B10" s="40"/>
      <c r="C10" s="34"/>
      <c r="D10" s="34"/>
      <c r="E10" s="34"/>
      <c r="F10" s="34"/>
      <c r="G10" s="34"/>
      <c r="H10" s="34"/>
      <c r="I10" s="34"/>
      <c r="J10" s="34"/>
      <c r="K10" s="34"/>
      <c r="L10" s="59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2" customHeight="1">
      <c r="A11" s="34"/>
      <c r="B11" s="40"/>
      <c r="C11" s="34"/>
      <c r="D11" s="132" t="s">
        <v>18</v>
      </c>
      <c r="E11" s="34"/>
      <c r="F11" s="135" t="s">
        <v>1</v>
      </c>
      <c r="G11" s="34"/>
      <c r="H11" s="34"/>
      <c r="I11" s="132" t="s">
        <v>19</v>
      </c>
      <c r="J11" s="135" t="s">
        <v>1</v>
      </c>
      <c r="K11" s="34"/>
      <c r="L11" s="59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 ht="12" customHeight="1">
      <c r="A12" s="34"/>
      <c r="B12" s="40"/>
      <c r="C12" s="34"/>
      <c r="D12" s="132" t="s">
        <v>20</v>
      </c>
      <c r="E12" s="34"/>
      <c r="F12" s="135" t="s">
        <v>21</v>
      </c>
      <c r="G12" s="34"/>
      <c r="H12" s="34"/>
      <c r="I12" s="132" t="s">
        <v>22</v>
      </c>
      <c r="J12" s="136" t="str">
        <f>'Rekapitulace stavby'!AN8</f>
        <v>20. 10. 2023</v>
      </c>
      <c r="K12" s="34"/>
      <c r="L12" s="59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0.8" customHeight="1">
      <c r="A13" s="34"/>
      <c r="B13" s="40"/>
      <c r="C13" s="34"/>
      <c r="D13" s="34"/>
      <c r="E13" s="34"/>
      <c r="F13" s="34"/>
      <c r="G13" s="34"/>
      <c r="H13" s="34"/>
      <c r="I13" s="34"/>
      <c r="J13" s="34"/>
      <c r="K13" s="34"/>
      <c r="L13" s="59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40"/>
      <c r="C14" s="34"/>
      <c r="D14" s="132" t="s">
        <v>24</v>
      </c>
      <c r="E14" s="34"/>
      <c r="F14" s="34"/>
      <c r="G14" s="34"/>
      <c r="H14" s="34"/>
      <c r="I14" s="132" t="s">
        <v>25</v>
      </c>
      <c r="J14" s="135" t="str">
        <f>IF('Rekapitulace stavby'!AN10="","",'Rekapitulace stavby'!AN10)</f>
        <v/>
      </c>
      <c r="K14" s="34"/>
      <c r="L14" s="59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8" customHeight="1">
      <c r="A15" s="34"/>
      <c r="B15" s="40"/>
      <c r="C15" s="34"/>
      <c r="D15" s="34"/>
      <c r="E15" s="135" t="str">
        <f>IF('Rekapitulace stavby'!E11="","",'Rekapitulace stavby'!E11)</f>
        <v xml:space="preserve"> </v>
      </c>
      <c r="F15" s="34"/>
      <c r="G15" s="34"/>
      <c r="H15" s="34"/>
      <c r="I15" s="132" t="s">
        <v>26</v>
      </c>
      <c r="J15" s="135" t="str">
        <f>IF('Rekapitulace stavby'!AN11="","",'Rekapitulace stavby'!AN11)</f>
        <v/>
      </c>
      <c r="K15" s="34"/>
      <c r="L15" s="59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6.96" customHeight="1">
      <c r="A16" s="34"/>
      <c r="B16" s="40"/>
      <c r="C16" s="34"/>
      <c r="D16" s="34"/>
      <c r="E16" s="34"/>
      <c r="F16" s="34"/>
      <c r="G16" s="34"/>
      <c r="H16" s="34"/>
      <c r="I16" s="34"/>
      <c r="J16" s="34"/>
      <c r="K16" s="34"/>
      <c r="L16" s="59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2" customHeight="1">
      <c r="A17" s="34"/>
      <c r="B17" s="40"/>
      <c r="C17" s="34"/>
      <c r="D17" s="132" t="s">
        <v>27</v>
      </c>
      <c r="E17" s="34"/>
      <c r="F17" s="34"/>
      <c r="G17" s="34"/>
      <c r="H17" s="34"/>
      <c r="I17" s="132" t="s">
        <v>25</v>
      </c>
      <c r="J17" s="29" t="str">
        <f>'Rekapitulace stavby'!AN13</f>
        <v>Vyplň údaj</v>
      </c>
      <c r="K17" s="34"/>
      <c r="L17" s="59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18" customHeight="1">
      <c r="A18" s="34"/>
      <c r="B18" s="40"/>
      <c r="C18" s="34"/>
      <c r="D18" s="34"/>
      <c r="E18" s="29" t="str">
        <f>'Rekapitulace stavby'!E14</f>
        <v>Vyplň údaj</v>
      </c>
      <c r="F18" s="135"/>
      <c r="G18" s="135"/>
      <c r="H18" s="135"/>
      <c r="I18" s="132" t="s">
        <v>26</v>
      </c>
      <c r="J18" s="29" t="str">
        <f>'Rekapitulace stavby'!AN14</f>
        <v>Vyplň údaj</v>
      </c>
      <c r="K18" s="34"/>
      <c r="L18" s="59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6.96" customHeight="1">
      <c r="A19" s="34"/>
      <c r="B19" s="40"/>
      <c r="C19" s="34"/>
      <c r="D19" s="34"/>
      <c r="E19" s="34"/>
      <c r="F19" s="34"/>
      <c r="G19" s="34"/>
      <c r="H19" s="34"/>
      <c r="I19" s="34"/>
      <c r="J19" s="34"/>
      <c r="K19" s="34"/>
      <c r="L19" s="59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2" customHeight="1">
      <c r="A20" s="34"/>
      <c r="B20" s="40"/>
      <c r="C20" s="34"/>
      <c r="D20" s="132" t="s">
        <v>29</v>
      </c>
      <c r="E20" s="34"/>
      <c r="F20" s="34"/>
      <c r="G20" s="34"/>
      <c r="H20" s="34"/>
      <c r="I20" s="132" t="s">
        <v>25</v>
      </c>
      <c r="J20" s="135" t="str">
        <f>IF('Rekapitulace stavby'!AN16="","",'Rekapitulace stavby'!AN16)</f>
        <v/>
      </c>
      <c r="K20" s="34"/>
      <c r="L20" s="59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18" customHeight="1">
      <c r="A21" s="34"/>
      <c r="B21" s="40"/>
      <c r="C21" s="34"/>
      <c r="D21" s="34"/>
      <c r="E21" s="135" t="str">
        <f>IF('Rekapitulace stavby'!E17="","",'Rekapitulace stavby'!E17)</f>
        <v xml:space="preserve"> </v>
      </c>
      <c r="F21" s="34"/>
      <c r="G21" s="34"/>
      <c r="H21" s="34"/>
      <c r="I21" s="132" t="s">
        <v>26</v>
      </c>
      <c r="J21" s="135" t="str">
        <f>IF('Rekapitulace stavby'!AN17="","",'Rekapitulace stavby'!AN17)</f>
        <v/>
      </c>
      <c r="K21" s="34"/>
      <c r="L21" s="59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6.96" customHeight="1">
      <c r="A22" s="34"/>
      <c r="B22" s="40"/>
      <c r="C22" s="34"/>
      <c r="D22" s="34"/>
      <c r="E22" s="34"/>
      <c r="F22" s="34"/>
      <c r="G22" s="34"/>
      <c r="H22" s="34"/>
      <c r="I22" s="34"/>
      <c r="J22" s="34"/>
      <c r="K22" s="34"/>
      <c r="L22" s="59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2" customHeight="1">
      <c r="A23" s="34"/>
      <c r="B23" s="40"/>
      <c r="C23" s="34"/>
      <c r="D23" s="132" t="s">
        <v>31</v>
      </c>
      <c r="E23" s="34"/>
      <c r="F23" s="34"/>
      <c r="G23" s="34"/>
      <c r="H23" s="34"/>
      <c r="I23" s="132" t="s">
        <v>25</v>
      </c>
      <c r="J23" s="135" t="str">
        <f>IF('Rekapitulace stavby'!AN19="","",'Rekapitulace stavby'!AN19)</f>
        <v/>
      </c>
      <c r="K23" s="34"/>
      <c r="L23" s="59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18" customHeight="1">
      <c r="A24" s="34"/>
      <c r="B24" s="40"/>
      <c r="C24" s="34"/>
      <c r="D24" s="34"/>
      <c r="E24" s="135" t="str">
        <f>IF('Rekapitulace stavby'!E20="","",'Rekapitulace stavby'!E20)</f>
        <v xml:space="preserve"> </v>
      </c>
      <c r="F24" s="34"/>
      <c r="G24" s="34"/>
      <c r="H24" s="34"/>
      <c r="I24" s="132" t="s">
        <v>26</v>
      </c>
      <c r="J24" s="135" t="str">
        <f>IF('Rekapitulace stavby'!AN20="","",'Rekapitulace stavby'!AN20)</f>
        <v/>
      </c>
      <c r="K24" s="34"/>
      <c r="L24" s="59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6.96" customHeight="1">
      <c r="A25" s="34"/>
      <c r="B25" s="40"/>
      <c r="C25" s="34"/>
      <c r="D25" s="34"/>
      <c r="E25" s="34"/>
      <c r="F25" s="34"/>
      <c r="G25" s="34"/>
      <c r="H25" s="34"/>
      <c r="I25" s="34"/>
      <c r="J25" s="34"/>
      <c r="K25" s="34"/>
      <c r="L25" s="59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2" customHeight="1">
      <c r="A26" s="34"/>
      <c r="B26" s="40"/>
      <c r="C26" s="34"/>
      <c r="D26" s="132" t="s">
        <v>32</v>
      </c>
      <c r="E26" s="34"/>
      <c r="F26" s="34"/>
      <c r="G26" s="34"/>
      <c r="H26" s="34"/>
      <c r="I26" s="34"/>
      <c r="J26" s="34"/>
      <c r="K26" s="34"/>
      <c r="L26" s="59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8" customFormat="1" ht="16.5" customHeight="1">
      <c r="A27" s="137"/>
      <c r="B27" s="138"/>
      <c r="C27" s="137"/>
      <c r="D27" s="137"/>
      <c r="E27" s="139" t="s">
        <v>1</v>
      </c>
      <c r="F27" s="139"/>
      <c r="G27" s="139"/>
      <c r="H27" s="139"/>
      <c r="I27" s="137"/>
      <c r="J27" s="137"/>
      <c r="K27" s="137"/>
      <c r="L27" s="140"/>
      <c r="S27" s="137"/>
      <c r="T27" s="137"/>
      <c r="U27" s="137"/>
      <c r="V27" s="137"/>
      <c r="W27" s="137"/>
      <c r="X27" s="137"/>
      <c r="Y27" s="137"/>
      <c r="Z27" s="137"/>
      <c r="AA27" s="137"/>
      <c r="AB27" s="137"/>
      <c r="AC27" s="137"/>
      <c r="AD27" s="137"/>
      <c r="AE27" s="137"/>
    </row>
    <row r="28" s="2" customFormat="1" ht="6.96" customHeight="1">
      <c r="A28" s="34"/>
      <c r="B28" s="40"/>
      <c r="C28" s="34"/>
      <c r="D28" s="34"/>
      <c r="E28" s="34"/>
      <c r="F28" s="34"/>
      <c r="G28" s="34"/>
      <c r="H28" s="34"/>
      <c r="I28" s="34"/>
      <c r="J28" s="34"/>
      <c r="K28" s="34"/>
      <c r="L28" s="59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2" customFormat="1" ht="6.96" customHeight="1">
      <c r="A29" s="34"/>
      <c r="B29" s="40"/>
      <c r="C29" s="34"/>
      <c r="D29" s="141"/>
      <c r="E29" s="141"/>
      <c r="F29" s="141"/>
      <c r="G29" s="141"/>
      <c r="H29" s="141"/>
      <c r="I29" s="141"/>
      <c r="J29" s="141"/>
      <c r="K29" s="141"/>
      <c r="L29" s="59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="2" customFormat="1" ht="25.44" customHeight="1">
      <c r="A30" s="34"/>
      <c r="B30" s="40"/>
      <c r="C30" s="34"/>
      <c r="D30" s="142" t="s">
        <v>33</v>
      </c>
      <c r="E30" s="34"/>
      <c r="F30" s="34"/>
      <c r="G30" s="34"/>
      <c r="H30" s="34"/>
      <c r="I30" s="34"/>
      <c r="J30" s="143">
        <f>ROUND(J117, 2)</f>
        <v>0</v>
      </c>
      <c r="K30" s="34"/>
      <c r="L30" s="59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40"/>
      <c r="C31" s="34"/>
      <c r="D31" s="141"/>
      <c r="E31" s="141"/>
      <c r="F31" s="141"/>
      <c r="G31" s="141"/>
      <c r="H31" s="141"/>
      <c r="I31" s="141"/>
      <c r="J31" s="141"/>
      <c r="K31" s="141"/>
      <c r="L31" s="59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14.4" customHeight="1">
      <c r="A32" s="34"/>
      <c r="B32" s="40"/>
      <c r="C32" s="34"/>
      <c r="D32" s="34"/>
      <c r="E32" s="34"/>
      <c r="F32" s="144" t="s">
        <v>35</v>
      </c>
      <c r="G32" s="34"/>
      <c r="H32" s="34"/>
      <c r="I32" s="144" t="s">
        <v>34</v>
      </c>
      <c r="J32" s="144" t="s">
        <v>36</v>
      </c>
      <c r="K32" s="34"/>
      <c r="L32" s="59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14.4" customHeight="1">
      <c r="A33" s="34"/>
      <c r="B33" s="40"/>
      <c r="C33" s="34"/>
      <c r="D33" s="145" t="s">
        <v>37</v>
      </c>
      <c r="E33" s="132" t="s">
        <v>38</v>
      </c>
      <c r="F33" s="146">
        <f>ROUND((SUM(BE117:BE168)),  2)</f>
        <v>0</v>
      </c>
      <c r="G33" s="34"/>
      <c r="H33" s="34"/>
      <c r="I33" s="147">
        <v>0.20999999999999999</v>
      </c>
      <c r="J33" s="146">
        <f>ROUND(((SUM(BE117:BE168))*I33),  2)</f>
        <v>0</v>
      </c>
      <c r="K33" s="34"/>
      <c r="L33" s="59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40"/>
      <c r="C34" s="34"/>
      <c r="D34" s="34"/>
      <c r="E34" s="132" t="s">
        <v>39</v>
      </c>
      <c r="F34" s="146">
        <f>ROUND((SUM(BF117:BF168)),  2)</f>
        <v>0</v>
      </c>
      <c r="G34" s="34"/>
      <c r="H34" s="34"/>
      <c r="I34" s="147">
        <v>0.14999999999999999</v>
      </c>
      <c r="J34" s="146">
        <f>ROUND(((SUM(BF117:BF168))*I34),  2)</f>
        <v>0</v>
      </c>
      <c r="K34" s="34"/>
      <c r="L34" s="59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hidden="1" s="2" customFormat="1" ht="14.4" customHeight="1">
      <c r="A35" s="34"/>
      <c r="B35" s="40"/>
      <c r="C35" s="34"/>
      <c r="D35" s="34"/>
      <c r="E35" s="132" t="s">
        <v>40</v>
      </c>
      <c r="F35" s="146">
        <f>ROUND((SUM(BG117:BG168)),  2)</f>
        <v>0</v>
      </c>
      <c r="G35" s="34"/>
      <c r="H35" s="34"/>
      <c r="I35" s="147">
        <v>0.20999999999999999</v>
      </c>
      <c r="J35" s="146">
        <f>0</f>
        <v>0</v>
      </c>
      <c r="K35" s="34"/>
      <c r="L35" s="59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hidden="1" s="2" customFormat="1" ht="14.4" customHeight="1">
      <c r="A36" s="34"/>
      <c r="B36" s="40"/>
      <c r="C36" s="34"/>
      <c r="D36" s="34"/>
      <c r="E36" s="132" t="s">
        <v>41</v>
      </c>
      <c r="F36" s="146">
        <f>ROUND((SUM(BH117:BH168)),  2)</f>
        <v>0</v>
      </c>
      <c r="G36" s="34"/>
      <c r="H36" s="34"/>
      <c r="I36" s="147">
        <v>0.14999999999999999</v>
      </c>
      <c r="J36" s="146">
        <f>0</f>
        <v>0</v>
      </c>
      <c r="K36" s="34"/>
      <c r="L36" s="59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40"/>
      <c r="C37" s="34"/>
      <c r="D37" s="34"/>
      <c r="E37" s="132" t="s">
        <v>42</v>
      </c>
      <c r="F37" s="146">
        <f>ROUND((SUM(BI117:BI168)),  2)</f>
        <v>0</v>
      </c>
      <c r="G37" s="34"/>
      <c r="H37" s="34"/>
      <c r="I37" s="147">
        <v>0</v>
      </c>
      <c r="J37" s="146">
        <f>0</f>
        <v>0</v>
      </c>
      <c r="K37" s="34"/>
      <c r="L37" s="59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="2" customFormat="1" ht="6.96" customHeight="1">
      <c r="A38" s="34"/>
      <c r="B38" s="40"/>
      <c r="C38" s="34"/>
      <c r="D38" s="34"/>
      <c r="E38" s="34"/>
      <c r="F38" s="34"/>
      <c r="G38" s="34"/>
      <c r="H38" s="34"/>
      <c r="I38" s="34"/>
      <c r="J38" s="34"/>
      <c r="K38" s="34"/>
      <c r="L38" s="59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="2" customFormat="1" ht="25.44" customHeight="1">
      <c r="A39" s="34"/>
      <c r="B39" s="40"/>
      <c r="C39" s="148"/>
      <c r="D39" s="149" t="s">
        <v>43</v>
      </c>
      <c r="E39" s="150"/>
      <c r="F39" s="150"/>
      <c r="G39" s="151" t="s">
        <v>44</v>
      </c>
      <c r="H39" s="152" t="s">
        <v>45</v>
      </c>
      <c r="I39" s="150"/>
      <c r="J39" s="153">
        <f>SUM(J30:J37)</f>
        <v>0</v>
      </c>
      <c r="K39" s="154"/>
      <c r="L39" s="59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14.4" customHeight="1">
      <c r="A40" s="34"/>
      <c r="B40" s="40"/>
      <c r="C40" s="34"/>
      <c r="D40" s="34"/>
      <c r="E40" s="34"/>
      <c r="F40" s="34"/>
      <c r="G40" s="34"/>
      <c r="H40" s="34"/>
      <c r="I40" s="34"/>
      <c r="J40" s="34"/>
      <c r="K40" s="34"/>
      <c r="L40" s="59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1" customFormat="1" ht="14.4" customHeight="1">
      <c r="B41" s="16"/>
      <c r="L41" s="16"/>
    </row>
    <row r="42" s="1" customFormat="1" ht="14.4" customHeight="1">
      <c r="B42" s="16"/>
      <c r="L42" s="16"/>
    </row>
    <row r="43" s="1" customFormat="1" ht="14.4" customHeight="1">
      <c r="B43" s="16"/>
      <c r="L43" s="16"/>
    </row>
    <row r="44" s="1" customFormat="1" ht="14.4" customHeight="1">
      <c r="B44" s="16"/>
      <c r="L44" s="16"/>
    </row>
    <row r="45" s="1" customFormat="1" ht="14.4" customHeight="1">
      <c r="B45" s="16"/>
      <c r="L45" s="16"/>
    </row>
    <row r="46" s="1" customFormat="1" ht="14.4" customHeight="1">
      <c r="B46" s="16"/>
      <c r="L46" s="16"/>
    </row>
    <row r="47" s="1" customFormat="1" ht="14.4" customHeight="1">
      <c r="B47" s="16"/>
      <c r="L47" s="16"/>
    </row>
    <row r="48" s="1" customFormat="1" ht="14.4" customHeight="1">
      <c r="B48" s="16"/>
      <c r="L48" s="16"/>
    </row>
    <row r="49" s="1" customFormat="1" ht="14.4" customHeight="1">
      <c r="B49" s="16"/>
      <c r="L49" s="16"/>
    </row>
    <row r="50" s="2" customFormat="1" ht="14.4" customHeight="1">
      <c r="B50" s="59"/>
      <c r="D50" s="155" t="s">
        <v>46</v>
      </c>
      <c r="E50" s="156"/>
      <c r="F50" s="156"/>
      <c r="G50" s="155" t="s">
        <v>47</v>
      </c>
      <c r="H50" s="156"/>
      <c r="I50" s="156"/>
      <c r="J50" s="156"/>
      <c r="K50" s="156"/>
      <c r="L50" s="59"/>
    </row>
    <row r="51">
      <c r="B51" s="16"/>
      <c r="L51" s="16"/>
    </row>
    <row r="52">
      <c r="B52" s="16"/>
      <c r="L52" s="16"/>
    </row>
    <row r="53">
      <c r="B53" s="16"/>
      <c r="L53" s="16"/>
    </row>
    <row r="54">
      <c r="B54" s="16"/>
      <c r="L54" s="16"/>
    </row>
    <row r="55">
      <c r="B55" s="16"/>
      <c r="L55" s="16"/>
    </row>
    <row r="56">
      <c r="B56" s="16"/>
      <c r="L56" s="16"/>
    </row>
    <row r="57">
      <c r="B57" s="16"/>
      <c r="L57" s="16"/>
    </row>
    <row r="58">
      <c r="B58" s="16"/>
      <c r="L58" s="16"/>
    </row>
    <row r="59">
      <c r="B59" s="16"/>
      <c r="L59" s="16"/>
    </row>
    <row r="60">
      <c r="B60" s="16"/>
      <c r="L60" s="16"/>
    </row>
    <row r="61" s="2" customFormat="1">
      <c r="A61" s="34"/>
      <c r="B61" s="40"/>
      <c r="C61" s="34"/>
      <c r="D61" s="157" t="s">
        <v>48</v>
      </c>
      <c r="E61" s="158"/>
      <c r="F61" s="159" t="s">
        <v>49</v>
      </c>
      <c r="G61" s="157" t="s">
        <v>48</v>
      </c>
      <c r="H61" s="158"/>
      <c r="I61" s="158"/>
      <c r="J61" s="160" t="s">
        <v>49</v>
      </c>
      <c r="K61" s="158"/>
      <c r="L61" s="59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6"/>
      <c r="L62" s="16"/>
    </row>
    <row r="63">
      <c r="B63" s="16"/>
      <c r="L63" s="16"/>
    </row>
    <row r="64">
      <c r="B64" s="16"/>
      <c r="L64" s="16"/>
    </row>
    <row r="65" s="2" customFormat="1">
      <c r="A65" s="34"/>
      <c r="B65" s="40"/>
      <c r="C65" s="34"/>
      <c r="D65" s="155" t="s">
        <v>50</v>
      </c>
      <c r="E65" s="161"/>
      <c r="F65" s="161"/>
      <c r="G65" s="155" t="s">
        <v>51</v>
      </c>
      <c r="H65" s="161"/>
      <c r="I65" s="161"/>
      <c r="J65" s="161"/>
      <c r="K65" s="161"/>
      <c r="L65" s="59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6"/>
      <c r="L66" s="16"/>
    </row>
    <row r="67">
      <c r="B67" s="16"/>
      <c r="L67" s="16"/>
    </row>
    <row r="68">
      <c r="B68" s="16"/>
      <c r="L68" s="16"/>
    </row>
    <row r="69">
      <c r="B69" s="16"/>
      <c r="L69" s="16"/>
    </row>
    <row r="70">
      <c r="B70" s="16"/>
      <c r="L70" s="16"/>
    </row>
    <row r="71">
      <c r="B71" s="16"/>
      <c r="L71" s="16"/>
    </row>
    <row r="72">
      <c r="B72" s="16"/>
      <c r="L72" s="16"/>
    </row>
    <row r="73">
      <c r="B73" s="16"/>
      <c r="L73" s="16"/>
    </row>
    <row r="74">
      <c r="B74" s="16"/>
      <c r="L74" s="16"/>
    </row>
    <row r="75">
      <c r="B75" s="16"/>
      <c r="L75" s="16"/>
    </row>
    <row r="76" s="2" customFormat="1">
      <c r="A76" s="34"/>
      <c r="B76" s="40"/>
      <c r="C76" s="34"/>
      <c r="D76" s="157" t="s">
        <v>48</v>
      </c>
      <c r="E76" s="158"/>
      <c r="F76" s="159" t="s">
        <v>49</v>
      </c>
      <c r="G76" s="157" t="s">
        <v>48</v>
      </c>
      <c r="H76" s="158"/>
      <c r="I76" s="158"/>
      <c r="J76" s="160" t="s">
        <v>49</v>
      </c>
      <c r="K76" s="158"/>
      <c r="L76" s="59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162"/>
      <c r="C77" s="163"/>
      <c r="D77" s="163"/>
      <c r="E77" s="163"/>
      <c r="F77" s="163"/>
      <c r="G77" s="163"/>
      <c r="H77" s="163"/>
      <c r="I77" s="163"/>
      <c r="J77" s="163"/>
      <c r="K77" s="163"/>
      <c r="L77" s="59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164"/>
      <c r="C81" s="165"/>
      <c r="D81" s="165"/>
      <c r="E81" s="165"/>
      <c r="F81" s="165"/>
      <c r="G81" s="165"/>
      <c r="H81" s="165"/>
      <c r="I81" s="165"/>
      <c r="J81" s="165"/>
      <c r="K81" s="165"/>
      <c r="L81" s="59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87</v>
      </c>
      <c r="D82" s="36"/>
      <c r="E82" s="36"/>
      <c r="F82" s="36"/>
      <c r="G82" s="36"/>
      <c r="H82" s="36"/>
      <c r="I82" s="36"/>
      <c r="J82" s="36"/>
      <c r="K82" s="36"/>
      <c r="L82" s="59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9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16</v>
      </c>
      <c r="D84" s="36"/>
      <c r="E84" s="36"/>
      <c r="F84" s="36"/>
      <c r="G84" s="36"/>
      <c r="H84" s="36"/>
      <c r="I84" s="36"/>
      <c r="J84" s="36"/>
      <c r="K84" s="36"/>
      <c r="L84" s="59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26.25" customHeight="1">
      <c r="A85" s="34"/>
      <c r="B85" s="35"/>
      <c r="C85" s="36"/>
      <c r="D85" s="36"/>
      <c r="E85" s="166" t="str">
        <f>E7</f>
        <v>Revize elektrických zařízení UTZ sdělovací a zabezpečovací techniky 2024</v>
      </c>
      <c r="F85" s="28"/>
      <c r="G85" s="28"/>
      <c r="H85" s="28"/>
      <c r="I85" s="36"/>
      <c r="J85" s="36"/>
      <c r="K85" s="36"/>
      <c r="L85" s="59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2" customFormat="1" ht="12" customHeight="1">
      <c r="A86" s="34"/>
      <c r="B86" s="35"/>
      <c r="C86" s="28" t="s">
        <v>85</v>
      </c>
      <c r="D86" s="36"/>
      <c r="E86" s="36"/>
      <c r="F86" s="36"/>
      <c r="G86" s="36"/>
      <c r="H86" s="36"/>
      <c r="I86" s="36"/>
      <c r="J86" s="36"/>
      <c r="K86" s="36"/>
      <c r="L86" s="59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="2" customFormat="1" ht="30" customHeight="1">
      <c r="A87" s="34"/>
      <c r="B87" s="35"/>
      <c r="C87" s="36"/>
      <c r="D87" s="36"/>
      <c r="E87" s="72" t="str">
        <f>E9</f>
        <v>01 - Revize elektrických zařízení UTZ sdělovací a zabezpečovací techniky</v>
      </c>
      <c r="F87" s="36"/>
      <c r="G87" s="36"/>
      <c r="H87" s="36"/>
      <c r="I87" s="36"/>
      <c r="J87" s="36"/>
      <c r="K87" s="36"/>
      <c r="L87" s="59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6.96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59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2" customHeight="1">
      <c r="A89" s="34"/>
      <c r="B89" s="35"/>
      <c r="C89" s="28" t="s">
        <v>20</v>
      </c>
      <c r="D89" s="36"/>
      <c r="E89" s="36"/>
      <c r="F89" s="23" t="str">
        <f>F12</f>
        <v xml:space="preserve"> </v>
      </c>
      <c r="G89" s="36"/>
      <c r="H89" s="36"/>
      <c r="I89" s="28" t="s">
        <v>22</v>
      </c>
      <c r="J89" s="75" t="str">
        <f>IF(J12="","",J12)</f>
        <v>20. 10. 2023</v>
      </c>
      <c r="K89" s="36"/>
      <c r="L89" s="59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9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5.15" customHeight="1">
      <c r="A91" s="34"/>
      <c r="B91" s="35"/>
      <c r="C91" s="28" t="s">
        <v>24</v>
      </c>
      <c r="D91" s="36"/>
      <c r="E91" s="36"/>
      <c r="F91" s="23" t="str">
        <f>E15</f>
        <v xml:space="preserve"> </v>
      </c>
      <c r="G91" s="36"/>
      <c r="H91" s="36"/>
      <c r="I91" s="28" t="s">
        <v>29</v>
      </c>
      <c r="J91" s="32" t="str">
        <f>E21</f>
        <v xml:space="preserve"> </v>
      </c>
      <c r="K91" s="36"/>
      <c r="L91" s="59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15.15" customHeight="1">
      <c r="A92" s="34"/>
      <c r="B92" s="35"/>
      <c r="C92" s="28" t="s">
        <v>27</v>
      </c>
      <c r="D92" s="36"/>
      <c r="E92" s="36"/>
      <c r="F92" s="23" t="str">
        <f>IF(E18="","",E18)</f>
        <v>Vyplň údaj</v>
      </c>
      <c r="G92" s="36"/>
      <c r="H92" s="36"/>
      <c r="I92" s="28" t="s">
        <v>31</v>
      </c>
      <c r="J92" s="32" t="str">
        <f>E24</f>
        <v xml:space="preserve"> </v>
      </c>
      <c r="K92" s="36"/>
      <c r="L92" s="59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0.32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59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29.28" customHeight="1">
      <c r="A94" s="34"/>
      <c r="B94" s="35"/>
      <c r="C94" s="167" t="s">
        <v>88</v>
      </c>
      <c r="D94" s="168"/>
      <c r="E94" s="168"/>
      <c r="F94" s="168"/>
      <c r="G94" s="168"/>
      <c r="H94" s="168"/>
      <c r="I94" s="168"/>
      <c r="J94" s="169" t="s">
        <v>89</v>
      </c>
      <c r="K94" s="168"/>
      <c r="L94" s="59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9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2.8" customHeight="1">
      <c r="A96" s="34"/>
      <c r="B96" s="35"/>
      <c r="C96" s="170" t="s">
        <v>90</v>
      </c>
      <c r="D96" s="36"/>
      <c r="E96" s="36"/>
      <c r="F96" s="36"/>
      <c r="G96" s="36"/>
      <c r="H96" s="36"/>
      <c r="I96" s="36"/>
      <c r="J96" s="106">
        <f>J117</f>
        <v>0</v>
      </c>
      <c r="K96" s="36"/>
      <c r="L96" s="59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3" t="s">
        <v>91</v>
      </c>
    </row>
    <row r="97" s="9" customFormat="1" ht="24.96" customHeight="1">
      <c r="A97" s="9"/>
      <c r="B97" s="171"/>
      <c r="C97" s="172"/>
      <c r="D97" s="173" t="s">
        <v>92</v>
      </c>
      <c r="E97" s="174"/>
      <c r="F97" s="174"/>
      <c r="G97" s="174"/>
      <c r="H97" s="174"/>
      <c r="I97" s="174"/>
      <c r="J97" s="175">
        <f>J118</f>
        <v>0</v>
      </c>
      <c r="K97" s="172"/>
      <c r="L97" s="176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2" customFormat="1" ht="21.84" customHeight="1">
      <c r="A98" s="34"/>
      <c r="B98" s="35"/>
      <c r="C98" s="36"/>
      <c r="D98" s="36"/>
      <c r="E98" s="36"/>
      <c r="F98" s="36"/>
      <c r="G98" s="36"/>
      <c r="H98" s="36"/>
      <c r="I98" s="36"/>
      <c r="J98" s="36"/>
      <c r="K98" s="36"/>
      <c r="L98" s="59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</row>
    <row r="99" s="2" customFormat="1" ht="6.96" customHeight="1">
      <c r="A99" s="34"/>
      <c r="B99" s="62"/>
      <c r="C99" s="63"/>
      <c r="D99" s="63"/>
      <c r="E99" s="63"/>
      <c r="F99" s="63"/>
      <c r="G99" s="63"/>
      <c r="H99" s="63"/>
      <c r="I99" s="63"/>
      <c r="J99" s="63"/>
      <c r="K99" s="63"/>
      <c r="L99" s="59"/>
      <c r="S99" s="34"/>
      <c r="T99" s="34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</row>
    <row r="103" s="2" customFormat="1" ht="6.96" customHeight="1">
      <c r="A103" s="34"/>
      <c r="B103" s="64"/>
      <c r="C103" s="65"/>
      <c r="D103" s="65"/>
      <c r="E103" s="65"/>
      <c r="F103" s="65"/>
      <c r="G103" s="65"/>
      <c r="H103" s="65"/>
      <c r="I103" s="65"/>
      <c r="J103" s="65"/>
      <c r="K103" s="65"/>
      <c r="L103" s="59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</row>
    <row r="104" s="2" customFormat="1" ht="24.96" customHeight="1">
      <c r="A104" s="34"/>
      <c r="B104" s="35"/>
      <c r="C104" s="19" t="s">
        <v>93</v>
      </c>
      <c r="D104" s="36"/>
      <c r="E104" s="36"/>
      <c r="F104" s="36"/>
      <c r="G104" s="36"/>
      <c r="H104" s="36"/>
      <c r="I104" s="36"/>
      <c r="J104" s="36"/>
      <c r="K104" s="36"/>
      <c r="L104" s="59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5" s="2" customFormat="1" ht="6.96" customHeight="1">
      <c r="A105" s="34"/>
      <c r="B105" s="35"/>
      <c r="C105" s="36"/>
      <c r="D105" s="36"/>
      <c r="E105" s="36"/>
      <c r="F105" s="36"/>
      <c r="G105" s="36"/>
      <c r="H105" s="36"/>
      <c r="I105" s="36"/>
      <c r="J105" s="36"/>
      <c r="K105" s="36"/>
      <c r="L105" s="59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="2" customFormat="1" ht="12" customHeight="1">
      <c r="A106" s="34"/>
      <c r="B106" s="35"/>
      <c r="C106" s="28" t="s">
        <v>16</v>
      </c>
      <c r="D106" s="36"/>
      <c r="E106" s="36"/>
      <c r="F106" s="36"/>
      <c r="G106" s="36"/>
      <c r="H106" s="36"/>
      <c r="I106" s="36"/>
      <c r="J106" s="36"/>
      <c r="K106" s="36"/>
      <c r="L106" s="59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="2" customFormat="1" ht="26.25" customHeight="1">
      <c r="A107" s="34"/>
      <c r="B107" s="35"/>
      <c r="C107" s="36"/>
      <c r="D107" s="36"/>
      <c r="E107" s="166" t="str">
        <f>E7</f>
        <v>Revize elektrických zařízení UTZ sdělovací a zabezpečovací techniky 2024</v>
      </c>
      <c r="F107" s="28"/>
      <c r="G107" s="28"/>
      <c r="H107" s="28"/>
      <c r="I107" s="36"/>
      <c r="J107" s="36"/>
      <c r="K107" s="36"/>
      <c r="L107" s="59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="2" customFormat="1" ht="12" customHeight="1">
      <c r="A108" s="34"/>
      <c r="B108" s="35"/>
      <c r="C108" s="28" t="s">
        <v>85</v>
      </c>
      <c r="D108" s="36"/>
      <c r="E108" s="36"/>
      <c r="F108" s="36"/>
      <c r="G108" s="36"/>
      <c r="H108" s="36"/>
      <c r="I108" s="36"/>
      <c r="J108" s="36"/>
      <c r="K108" s="36"/>
      <c r="L108" s="59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="2" customFormat="1" ht="30" customHeight="1">
      <c r="A109" s="34"/>
      <c r="B109" s="35"/>
      <c r="C109" s="36"/>
      <c r="D109" s="36"/>
      <c r="E109" s="72" t="str">
        <f>E9</f>
        <v>01 - Revize elektrických zařízení UTZ sdělovací a zabezpečovací techniky</v>
      </c>
      <c r="F109" s="36"/>
      <c r="G109" s="36"/>
      <c r="H109" s="36"/>
      <c r="I109" s="36"/>
      <c r="J109" s="36"/>
      <c r="K109" s="36"/>
      <c r="L109" s="59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="2" customFormat="1" ht="6.96" customHeight="1">
      <c r="A110" s="34"/>
      <c r="B110" s="35"/>
      <c r="C110" s="36"/>
      <c r="D110" s="36"/>
      <c r="E110" s="36"/>
      <c r="F110" s="36"/>
      <c r="G110" s="36"/>
      <c r="H110" s="36"/>
      <c r="I110" s="36"/>
      <c r="J110" s="36"/>
      <c r="K110" s="36"/>
      <c r="L110" s="59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="2" customFormat="1" ht="12" customHeight="1">
      <c r="A111" s="34"/>
      <c r="B111" s="35"/>
      <c r="C111" s="28" t="s">
        <v>20</v>
      </c>
      <c r="D111" s="36"/>
      <c r="E111" s="36"/>
      <c r="F111" s="23" t="str">
        <f>F12</f>
        <v xml:space="preserve"> </v>
      </c>
      <c r="G111" s="36"/>
      <c r="H111" s="36"/>
      <c r="I111" s="28" t="s">
        <v>22</v>
      </c>
      <c r="J111" s="75" t="str">
        <f>IF(J12="","",J12)</f>
        <v>20. 10. 2023</v>
      </c>
      <c r="K111" s="36"/>
      <c r="L111" s="59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="2" customFormat="1" ht="6.96" customHeight="1">
      <c r="A112" s="34"/>
      <c r="B112" s="35"/>
      <c r="C112" s="36"/>
      <c r="D112" s="36"/>
      <c r="E112" s="36"/>
      <c r="F112" s="36"/>
      <c r="G112" s="36"/>
      <c r="H112" s="36"/>
      <c r="I112" s="36"/>
      <c r="J112" s="36"/>
      <c r="K112" s="36"/>
      <c r="L112" s="59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="2" customFormat="1" ht="15.15" customHeight="1">
      <c r="A113" s="34"/>
      <c r="B113" s="35"/>
      <c r="C113" s="28" t="s">
        <v>24</v>
      </c>
      <c r="D113" s="36"/>
      <c r="E113" s="36"/>
      <c r="F113" s="23" t="str">
        <f>E15</f>
        <v xml:space="preserve"> </v>
      </c>
      <c r="G113" s="36"/>
      <c r="H113" s="36"/>
      <c r="I113" s="28" t="s">
        <v>29</v>
      </c>
      <c r="J113" s="32" t="str">
        <f>E21</f>
        <v xml:space="preserve"> </v>
      </c>
      <c r="K113" s="36"/>
      <c r="L113" s="59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15.15" customHeight="1">
      <c r="A114" s="34"/>
      <c r="B114" s="35"/>
      <c r="C114" s="28" t="s">
        <v>27</v>
      </c>
      <c r="D114" s="36"/>
      <c r="E114" s="36"/>
      <c r="F114" s="23" t="str">
        <f>IF(E18="","",E18)</f>
        <v>Vyplň údaj</v>
      </c>
      <c r="G114" s="36"/>
      <c r="H114" s="36"/>
      <c r="I114" s="28" t="s">
        <v>31</v>
      </c>
      <c r="J114" s="32" t="str">
        <f>E24</f>
        <v xml:space="preserve"> </v>
      </c>
      <c r="K114" s="36"/>
      <c r="L114" s="59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10.32" customHeight="1">
      <c r="A115" s="34"/>
      <c r="B115" s="35"/>
      <c r="C115" s="36"/>
      <c r="D115" s="36"/>
      <c r="E115" s="36"/>
      <c r="F115" s="36"/>
      <c r="G115" s="36"/>
      <c r="H115" s="36"/>
      <c r="I115" s="36"/>
      <c r="J115" s="36"/>
      <c r="K115" s="36"/>
      <c r="L115" s="59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10" customFormat="1" ht="29.28" customHeight="1">
      <c r="A116" s="177"/>
      <c r="B116" s="178"/>
      <c r="C116" s="179" t="s">
        <v>94</v>
      </c>
      <c r="D116" s="180" t="s">
        <v>58</v>
      </c>
      <c r="E116" s="180" t="s">
        <v>54</v>
      </c>
      <c r="F116" s="180" t="s">
        <v>55</v>
      </c>
      <c r="G116" s="180" t="s">
        <v>95</v>
      </c>
      <c r="H116" s="180" t="s">
        <v>96</v>
      </c>
      <c r="I116" s="180" t="s">
        <v>97</v>
      </c>
      <c r="J116" s="180" t="s">
        <v>89</v>
      </c>
      <c r="K116" s="181" t="s">
        <v>98</v>
      </c>
      <c r="L116" s="182"/>
      <c r="M116" s="96" t="s">
        <v>1</v>
      </c>
      <c r="N116" s="97" t="s">
        <v>37</v>
      </c>
      <c r="O116" s="97" t="s">
        <v>99</v>
      </c>
      <c r="P116" s="97" t="s">
        <v>100</v>
      </c>
      <c r="Q116" s="97" t="s">
        <v>101</v>
      </c>
      <c r="R116" s="97" t="s">
        <v>102</v>
      </c>
      <c r="S116" s="97" t="s">
        <v>103</v>
      </c>
      <c r="T116" s="98" t="s">
        <v>104</v>
      </c>
      <c r="U116" s="177"/>
      <c r="V116" s="177"/>
      <c r="W116" s="177"/>
      <c r="X116" s="177"/>
      <c r="Y116" s="177"/>
      <c r="Z116" s="177"/>
      <c r="AA116" s="177"/>
      <c r="AB116" s="177"/>
      <c r="AC116" s="177"/>
      <c r="AD116" s="177"/>
      <c r="AE116" s="177"/>
    </row>
    <row r="117" s="2" customFormat="1" ht="22.8" customHeight="1">
      <c r="A117" s="34"/>
      <c r="B117" s="35"/>
      <c r="C117" s="103" t="s">
        <v>105</v>
      </c>
      <c r="D117" s="36"/>
      <c r="E117" s="36"/>
      <c r="F117" s="36"/>
      <c r="G117" s="36"/>
      <c r="H117" s="36"/>
      <c r="I117" s="36"/>
      <c r="J117" s="183">
        <f>BK117</f>
        <v>0</v>
      </c>
      <c r="K117" s="36"/>
      <c r="L117" s="40"/>
      <c r="M117" s="99"/>
      <c r="N117" s="184"/>
      <c r="O117" s="100"/>
      <c r="P117" s="185">
        <f>P118</f>
        <v>0</v>
      </c>
      <c r="Q117" s="100"/>
      <c r="R117" s="185">
        <f>R118</f>
        <v>0</v>
      </c>
      <c r="S117" s="100"/>
      <c r="T117" s="186">
        <f>T118</f>
        <v>0</v>
      </c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  <c r="AT117" s="13" t="s">
        <v>72</v>
      </c>
      <c r="AU117" s="13" t="s">
        <v>91</v>
      </c>
      <c r="BK117" s="187">
        <f>BK118</f>
        <v>0</v>
      </c>
    </row>
    <row r="118" s="11" customFormat="1" ht="25.92" customHeight="1">
      <c r="A118" s="11"/>
      <c r="B118" s="188"/>
      <c r="C118" s="189"/>
      <c r="D118" s="190" t="s">
        <v>72</v>
      </c>
      <c r="E118" s="191" t="s">
        <v>106</v>
      </c>
      <c r="F118" s="191" t="s">
        <v>107</v>
      </c>
      <c r="G118" s="189"/>
      <c r="H118" s="189"/>
      <c r="I118" s="192"/>
      <c r="J118" s="193">
        <f>BK118</f>
        <v>0</v>
      </c>
      <c r="K118" s="189"/>
      <c r="L118" s="194"/>
      <c r="M118" s="195"/>
      <c r="N118" s="196"/>
      <c r="O118" s="196"/>
      <c r="P118" s="197">
        <f>SUM(P119:P168)</f>
        <v>0</v>
      </c>
      <c r="Q118" s="196"/>
      <c r="R118" s="197">
        <f>SUM(R119:R168)</f>
        <v>0</v>
      </c>
      <c r="S118" s="196"/>
      <c r="T118" s="198">
        <f>SUM(T119:T168)</f>
        <v>0</v>
      </c>
      <c r="U118" s="11"/>
      <c r="V118" s="11"/>
      <c r="W118" s="11"/>
      <c r="X118" s="11"/>
      <c r="Y118" s="11"/>
      <c r="Z118" s="11"/>
      <c r="AA118" s="11"/>
      <c r="AB118" s="11"/>
      <c r="AC118" s="11"/>
      <c r="AD118" s="11"/>
      <c r="AE118" s="11"/>
      <c r="AR118" s="199" t="s">
        <v>108</v>
      </c>
      <c r="AT118" s="200" t="s">
        <v>72</v>
      </c>
      <c r="AU118" s="200" t="s">
        <v>73</v>
      </c>
      <c r="AY118" s="199" t="s">
        <v>109</v>
      </c>
      <c r="BK118" s="201">
        <f>SUM(BK119:BK168)</f>
        <v>0</v>
      </c>
    </row>
    <row r="119" s="2" customFormat="1" ht="16.5" customHeight="1">
      <c r="A119" s="34"/>
      <c r="B119" s="35"/>
      <c r="C119" s="202" t="s">
        <v>81</v>
      </c>
      <c r="D119" s="202" t="s">
        <v>110</v>
      </c>
      <c r="E119" s="203" t="s">
        <v>111</v>
      </c>
      <c r="F119" s="204" t="s">
        <v>112</v>
      </c>
      <c r="G119" s="205" t="s">
        <v>113</v>
      </c>
      <c r="H119" s="206">
        <v>3</v>
      </c>
      <c r="I119" s="207"/>
      <c r="J119" s="208">
        <f>ROUND(I119*H119,2)</f>
        <v>0</v>
      </c>
      <c r="K119" s="204" t="s">
        <v>114</v>
      </c>
      <c r="L119" s="40"/>
      <c r="M119" s="209" t="s">
        <v>1</v>
      </c>
      <c r="N119" s="210" t="s">
        <v>38</v>
      </c>
      <c r="O119" s="87"/>
      <c r="P119" s="211">
        <f>O119*H119</f>
        <v>0</v>
      </c>
      <c r="Q119" s="211">
        <v>0</v>
      </c>
      <c r="R119" s="211">
        <f>Q119*H119</f>
        <v>0</v>
      </c>
      <c r="S119" s="211">
        <v>0</v>
      </c>
      <c r="T119" s="212">
        <f>S119*H119</f>
        <v>0</v>
      </c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  <c r="AR119" s="213" t="s">
        <v>115</v>
      </c>
      <c r="AT119" s="213" t="s">
        <v>110</v>
      </c>
      <c r="AU119" s="213" t="s">
        <v>81</v>
      </c>
      <c r="AY119" s="13" t="s">
        <v>109</v>
      </c>
      <c r="BE119" s="214">
        <f>IF(N119="základní",J119,0)</f>
        <v>0</v>
      </c>
      <c r="BF119" s="214">
        <f>IF(N119="snížená",J119,0)</f>
        <v>0</v>
      </c>
      <c r="BG119" s="214">
        <f>IF(N119="zákl. přenesená",J119,0)</f>
        <v>0</v>
      </c>
      <c r="BH119" s="214">
        <f>IF(N119="sníž. přenesená",J119,0)</f>
        <v>0</v>
      </c>
      <c r="BI119" s="214">
        <f>IF(N119="nulová",J119,0)</f>
        <v>0</v>
      </c>
      <c r="BJ119" s="13" t="s">
        <v>81</v>
      </c>
      <c r="BK119" s="214">
        <f>ROUND(I119*H119,2)</f>
        <v>0</v>
      </c>
      <c r="BL119" s="13" t="s">
        <v>115</v>
      </c>
      <c r="BM119" s="213" t="s">
        <v>116</v>
      </c>
    </row>
    <row r="120" s="2" customFormat="1">
      <c r="A120" s="34"/>
      <c r="B120" s="35"/>
      <c r="C120" s="36"/>
      <c r="D120" s="215" t="s">
        <v>117</v>
      </c>
      <c r="E120" s="36"/>
      <c r="F120" s="216" t="s">
        <v>118</v>
      </c>
      <c r="G120" s="36"/>
      <c r="H120" s="36"/>
      <c r="I120" s="217"/>
      <c r="J120" s="36"/>
      <c r="K120" s="36"/>
      <c r="L120" s="40"/>
      <c r="M120" s="218"/>
      <c r="N120" s="219"/>
      <c r="O120" s="87"/>
      <c r="P120" s="87"/>
      <c r="Q120" s="87"/>
      <c r="R120" s="87"/>
      <c r="S120" s="87"/>
      <c r="T120" s="88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T120" s="13" t="s">
        <v>117</v>
      </c>
      <c r="AU120" s="13" t="s">
        <v>81</v>
      </c>
    </row>
    <row r="121" s="2" customFormat="1" ht="24.15" customHeight="1">
      <c r="A121" s="34"/>
      <c r="B121" s="35"/>
      <c r="C121" s="202" t="s">
        <v>83</v>
      </c>
      <c r="D121" s="202" t="s">
        <v>110</v>
      </c>
      <c r="E121" s="203" t="s">
        <v>119</v>
      </c>
      <c r="F121" s="204" t="s">
        <v>120</v>
      </c>
      <c r="G121" s="205" t="s">
        <v>113</v>
      </c>
      <c r="H121" s="206">
        <v>2</v>
      </c>
      <c r="I121" s="207"/>
      <c r="J121" s="208">
        <f>ROUND(I121*H121,2)</f>
        <v>0</v>
      </c>
      <c r="K121" s="204" t="s">
        <v>114</v>
      </c>
      <c r="L121" s="40"/>
      <c r="M121" s="209" t="s">
        <v>1</v>
      </c>
      <c r="N121" s="210" t="s">
        <v>38</v>
      </c>
      <c r="O121" s="87"/>
      <c r="P121" s="211">
        <f>O121*H121</f>
        <v>0</v>
      </c>
      <c r="Q121" s="211">
        <v>0</v>
      </c>
      <c r="R121" s="211">
        <f>Q121*H121</f>
        <v>0</v>
      </c>
      <c r="S121" s="211">
        <v>0</v>
      </c>
      <c r="T121" s="212">
        <f>S121*H121</f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R121" s="213" t="s">
        <v>115</v>
      </c>
      <c r="AT121" s="213" t="s">
        <v>110</v>
      </c>
      <c r="AU121" s="213" t="s">
        <v>81</v>
      </c>
      <c r="AY121" s="13" t="s">
        <v>109</v>
      </c>
      <c r="BE121" s="214">
        <f>IF(N121="základní",J121,0)</f>
        <v>0</v>
      </c>
      <c r="BF121" s="214">
        <f>IF(N121="snížená",J121,0)</f>
        <v>0</v>
      </c>
      <c r="BG121" s="214">
        <f>IF(N121="zákl. přenesená",J121,0)</f>
        <v>0</v>
      </c>
      <c r="BH121" s="214">
        <f>IF(N121="sníž. přenesená",J121,0)</f>
        <v>0</v>
      </c>
      <c r="BI121" s="214">
        <f>IF(N121="nulová",J121,0)</f>
        <v>0</v>
      </c>
      <c r="BJ121" s="13" t="s">
        <v>81</v>
      </c>
      <c r="BK121" s="214">
        <f>ROUND(I121*H121,2)</f>
        <v>0</v>
      </c>
      <c r="BL121" s="13" t="s">
        <v>115</v>
      </c>
      <c r="BM121" s="213" t="s">
        <v>121</v>
      </c>
    </row>
    <row r="122" s="2" customFormat="1">
      <c r="A122" s="34"/>
      <c r="B122" s="35"/>
      <c r="C122" s="36"/>
      <c r="D122" s="215" t="s">
        <v>117</v>
      </c>
      <c r="E122" s="36"/>
      <c r="F122" s="216" t="s">
        <v>122</v>
      </c>
      <c r="G122" s="36"/>
      <c r="H122" s="36"/>
      <c r="I122" s="217"/>
      <c r="J122" s="36"/>
      <c r="K122" s="36"/>
      <c r="L122" s="40"/>
      <c r="M122" s="218"/>
      <c r="N122" s="219"/>
      <c r="O122" s="87"/>
      <c r="P122" s="87"/>
      <c r="Q122" s="87"/>
      <c r="R122" s="87"/>
      <c r="S122" s="87"/>
      <c r="T122" s="88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T122" s="13" t="s">
        <v>117</v>
      </c>
      <c r="AU122" s="13" t="s">
        <v>81</v>
      </c>
    </row>
    <row r="123" s="2" customFormat="1" ht="24.15" customHeight="1">
      <c r="A123" s="34"/>
      <c r="B123" s="35"/>
      <c r="C123" s="202" t="s">
        <v>123</v>
      </c>
      <c r="D123" s="202" t="s">
        <v>110</v>
      </c>
      <c r="E123" s="203" t="s">
        <v>124</v>
      </c>
      <c r="F123" s="204" t="s">
        <v>125</v>
      </c>
      <c r="G123" s="205" t="s">
        <v>113</v>
      </c>
      <c r="H123" s="206">
        <v>1</v>
      </c>
      <c r="I123" s="207"/>
      <c r="J123" s="208">
        <f>ROUND(I123*H123,2)</f>
        <v>0</v>
      </c>
      <c r="K123" s="204" t="s">
        <v>114</v>
      </c>
      <c r="L123" s="40"/>
      <c r="M123" s="209" t="s">
        <v>1</v>
      </c>
      <c r="N123" s="210" t="s">
        <v>38</v>
      </c>
      <c r="O123" s="87"/>
      <c r="P123" s="211">
        <f>O123*H123</f>
        <v>0</v>
      </c>
      <c r="Q123" s="211">
        <v>0</v>
      </c>
      <c r="R123" s="211">
        <f>Q123*H123</f>
        <v>0</v>
      </c>
      <c r="S123" s="211">
        <v>0</v>
      </c>
      <c r="T123" s="212">
        <f>S123*H123</f>
        <v>0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R123" s="213" t="s">
        <v>115</v>
      </c>
      <c r="AT123" s="213" t="s">
        <v>110</v>
      </c>
      <c r="AU123" s="213" t="s">
        <v>81</v>
      </c>
      <c r="AY123" s="13" t="s">
        <v>109</v>
      </c>
      <c r="BE123" s="214">
        <f>IF(N123="základní",J123,0)</f>
        <v>0</v>
      </c>
      <c r="BF123" s="214">
        <f>IF(N123="snížená",J123,0)</f>
        <v>0</v>
      </c>
      <c r="BG123" s="214">
        <f>IF(N123="zákl. přenesená",J123,0)</f>
        <v>0</v>
      </c>
      <c r="BH123" s="214">
        <f>IF(N123="sníž. přenesená",J123,0)</f>
        <v>0</v>
      </c>
      <c r="BI123" s="214">
        <f>IF(N123="nulová",J123,0)</f>
        <v>0</v>
      </c>
      <c r="BJ123" s="13" t="s">
        <v>81</v>
      </c>
      <c r="BK123" s="214">
        <f>ROUND(I123*H123,2)</f>
        <v>0</v>
      </c>
      <c r="BL123" s="13" t="s">
        <v>115</v>
      </c>
      <c r="BM123" s="213" t="s">
        <v>126</v>
      </c>
    </row>
    <row r="124" s="2" customFormat="1">
      <c r="A124" s="34"/>
      <c r="B124" s="35"/>
      <c r="C124" s="36"/>
      <c r="D124" s="215" t="s">
        <v>117</v>
      </c>
      <c r="E124" s="36"/>
      <c r="F124" s="216" t="s">
        <v>127</v>
      </c>
      <c r="G124" s="36"/>
      <c r="H124" s="36"/>
      <c r="I124" s="217"/>
      <c r="J124" s="36"/>
      <c r="K124" s="36"/>
      <c r="L124" s="40"/>
      <c r="M124" s="218"/>
      <c r="N124" s="219"/>
      <c r="O124" s="87"/>
      <c r="P124" s="87"/>
      <c r="Q124" s="87"/>
      <c r="R124" s="87"/>
      <c r="S124" s="87"/>
      <c r="T124" s="88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T124" s="13" t="s">
        <v>117</v>
      </c>
      <c r="AU124" s="13" t="s">
        <v>81</v>
      </c>
    </row>
    <row r="125" s="2" customFormat="1" ht="21.75" customHeight="1">
      <c r="A125" s="34"/>
      <c r="B125" s="35"/>
      <c r="C125" s="202" t="s">
        <v>108</v>
      </c>
      <c r="D125" s="202" t="s">
        <v>110</v>
      </c>
      <c r="E125" s="203" t="s">
        <v>128</v>
      </c>
      <c r="F125" s="204" t="s">
        <v>129</v>
      </c>
      <c r="G125" s="205" t="s">
        <v>113</v>
      </c>
      <c r="H125" s="206">
        <v>11</v>
      </c>
      <c r="I125" s="207"/>
      <c r="J125" s="208">
        <f>ROUND(I125*H125,2)</f>
        <v>0</v>
      </c>
      <c r="K125" s="204" t="s">
        <v>114</v>
      </c>
      <c r="L125" s="40"/>
      <c r="M125" s="209" t="s">
        <v>1</v>
      </c>
      <c r="N125" s="210" t="s">
        <v>38</v>
      </c>
      <c r="O125" s="87"/>
      <c r="P125" s="211">
        <f>O125*H125</f>
        <v>0</v>
      </c>
      <c r="Q125" s="211">
        <v>0</v>
      </c>
      <c r="R125" s="211">
        <f>Q125*H125</f>
        <v>0</v>
      </c>
      <c r="S125" s="211">
        <v>0</v>
      </c>
      <c r="T125" s="212">
        <f>S125*H125</f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213" t="s">
        <v>115</v>
      </c>
      <c r="AT125" s="213" t="s">
        <v>110</v>
      </c>
      <c r="AU125" s="213" t="s">
        <v>81</v>
      </c>
      <c r="AY125" s="13" t="s">
        <v>109</v>
      </c>
      <c r="BE125" s="214">
        <f>IF(N125="základní",J125,0)</f>
        <v>0</v>
      </c>
      <c r="BF125" s="214">
        <f>IF(N125="snížená",J125,0)</f>
        <v>0</v>
      </c>
      <c r="BG125" s="214">
        <f>IF(N125="zákl. přenesená",J125,0)</f>
        <v>0</v>
      </c>
      <c r="BH125" s="214">
        <f>IF(N125="sníž. přenesená",J125,0)</f>
        <v>0</v>
      </c>
      <c r="BI125" s="214">
        <f>IF(N125="nulová",J125,0)</f>
        <v>0</v>
      </c>
      <c r="BJ125" s="13" t="s">
        <v>81</v>
      </c>
      <c r="BK125" s="214">
        <f>ROUND(I125*H125,2)</f>
        <v>0</v>
      </c>
      <c r="BL125" s="13" t="s">
        <v>115</v>
      </c>
      <c r="BM125" s="213" t="s">
        <v>130</v>
      </c>
    </row>
    <row r="126" s="2" customFormat="1">
      <c r="A126" s="34"/>
      <c r="B126" s="35"/>
      <c r="C126" s="36"/>
      <c r="D126" s="215" t="s">
        <v>117</v>
      </c>
      <c r="E126" s="36"/>
      <c r="F126" s="216" t="s">
        <v>131</v>
      </c>
      <c r="G126" s="36"/>
      <c r="H126" s="36"/>
      <c r="I126" s="217"/>
      <c r="J126" s="36"/>
      <c r="K126" s="36"/>
      <c r="L126" s="40"/>
      <c r="M126" s="218"/>
      <c r="N126" s="219"/>
      <c r="O126" s="87"/>
      <c r="P126" s="87"/>
      <c r="Q126" s="87"/>
      <c r="R126" s="87"/>
      <c r="S126" s="87"/>
      <c r="T126" s="88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T126" s="13" t="s">
        <v>117</v>
      </c>
      <c r="AU126" s="13" t="s">
        <v>81</v>
      </c>
    </row>
    <row r="127" s="2" customFormat="1" ht="21.75" customHeight="1">
      <c r="A127" s="34"/>
      <c r="B127" s="35"/>
      <c r="C127" s="202" t="s">
        <v>132</v>
      </c>
      <c r="D127" s="202" t="s">
        <v>110</v>
      </c>
      <c r="E127" s="203" t="s">
        <v>133</v>
      </c>
      <c r="F127" s="204" t="s">
        <v>134</v>
      </c>
      <c r="G127" s="205" t="s">
        <v>113</v>
      </c>
      <c r="H127" s="206">
        <v>5</v>
      </c>
      <c r="I127" s="207"/>
      <c r="J127" s="208">
        <f>ROUND(I127*H127,2)</f>
        <v>0</v>
      </c>
      <c r="K127" s="204" t="s">
        <v>114</v>
      </c>
      <c r="L127" s="40"/>
      <c r="M127" s="209" t="s">
        <v>1</v>
      </c>
      <c r="N127" s="210" t="s">
        <v>38</v>
      </c>
      <c r="O127" s="87"/>
      <c r="P127" s="211">
        <f>O127*H127</f>
        <v>0</v>
      </c>
      <c r="Q127" s="211">
        <v>0</v>
      </c>
      <c r="R127" s="211">
        <f>Q127*H127</f>
        <v>0</v>
      </c>
      <c r="S127" s="211">
        <v>0</v>
      </c>
      <c r="T127" s="212">
        <f>S127*H127</f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213" t="s">
        <v>115</v>
      </c>
      <c r="AT127" s="213" t="s">
        <v>110</v>
      </c>
      <c r="AU127" s="213" t="s">
        <v>81</v>
      </c>
      <c r="AY127" s="13" t="s">
        <v>109</v>
      </c>
      <c r="BE127" s="214">
        <f>IF(N127="základní",J127,0)</f>
        <v>0</v>
      </c>
      <c r="BF127" s="214">
        <f>IF(N127="snížená",J127,0)</f>
        <v>0</v>
      </c>
      <c r="BG127" s="214">
        <f>IF(N127="zákl. přenesená",J127,0)</f>
        <v>0</v>
      </c>
      <c r="BH127" s="214">
        <f>IF(N127="sníž. přenesená",J127,0)</f>
        <v>0</v>
      </c>
      <c r="BI127" s="214">
        <f>IF(N127="nulová",J127,0)</f>
        <v>0</v>
      </c>
      <c r="BJ127" s="13" t="s">
        <v>81</v>
      </c>
      <c r="BK127" s="214">
        <f>ROUND(I127*H127,2)</f>
        <v>0</v>
      </c>
      <c r="BL127" s="13" t="s">
        <v>115</v>
      </c>
      <c r="BM127" s="213" t="s">
        <v>135</v>
      </c>
    </row>
    <row r="128" s="2" customFormat="1">
      <c r="A128" s="34"/>
      <c r="B128" s="35"/>
      <c r="C128" s="36"/>
      <c r="D128" s="215" t="s">
        <v>117</v>
      </c>
      <c r="E128" s="36"/>
      <c r="F128" s="216" t="s">
        <v>136</v>
      </c>
      <c r="G128" s="36"/>
      <c r="H128" s="36"/>
      <c r="I128" s="217"/>
      <c r="J128" s="36"/>
      <c r="K128" s="36"/>
      <c r="L128" s="40"/>
      <c r="M128" s="218"/>
      <c r="N128" s="219"/>
      <c r="O128" s="87"/>
      <c r="P128" s="87"/>
      <c r="Q128" s="87"/>
      <c r="R128" s="87"/>
      <c r="S128" s="87"/>
      <c r="T128" s="88"/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T128" s="13" t="s">
        <v>117</v>
      </c>
      <c r="AU128" s="13" t="s">
        <v>81</v>
      </c>
    </row>
    <row r="129" s="2" customFormat="1" ht="24.15" customHeight="1">
      <c r="A129" s="34"/>
      <c r="B129" s="35"/>
      <c r="C129" s="202" t="s">
        <v>137</v>
      </c>
      <c r="D129" s="202" t="s">
        <v>110</v>
      </c>
      <c r="E129" s="203" t="s">
        <v>138</v>
      </c>
      <c r="F129" s="204" t="s">
        <v>139</v>
      </c>
      <c r="G129" s="205" t="s">
        <v>113</v>
      </c>
      <c r="H129" s="206">
        <v>6</v>
      </c>
      <c r="I129" s="207"/>
      <c r="J129" s="208">
        <f>ROUND(I129*H129,2)</f>
        <v>0</v>
      </c>
      <c r="K129" s="204" t="s">
        <v>114</v>
      </c>
      <c r="L129" s="40"/>
      <c r="M129" s="209" t="s">
        <v>1</v>
      </c>
      <c r="N129" s="210" t="s">
        <v>38</v>
      </c>
      <c r="O129" s="87"/>
      <c r="P129" s="211">
        <f>O129*H129</f>
        <v>0</v>
      </c>
      <c r="Q129" s="211">
        <v>0</v>
      </c>
      <c r="R129" s="211">
        <f>Q129*H129</f>
        <v>0</v>
      </c>
      <c r="S129" s="211">
        <v>0</v>
      </c>
      <c r="T129" s="212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213" t="s">
        <v>115</v>
      </c>
      <c r="AT129" s="213" t="s">
        <v>110</v>
      </c>
      <c r="AU129" s="213" t="s">
        <v>81</v>
      </c>
      <c r="AY129" s="13" t="s">
        <v>109</v>
      </c>
      <c r="BE129" s="214">
        <f>IF(N129="základní",J129,0)</f>
        <v>0</v>
      </c>
      <c r="BF129" s="214">
        <f>IF(N129="snížená",J129,0)</f>
        <v>0</v>
      </c>
      <c r="BG129" s="214">
        <f>IF(N129="zákl. přenesená",J129,0)</f>
        <v>0</v>
      </c>
      <c r="BH129" s="214">
        <f>IF(N129="sníž. přenesená",J129,0)</f>
        <v>0</v>
      </c>
      <c r="BI129" s="214">
        <f>IF(N129="nulová",J129,0)</f>
        <v>0</v>
      </c>
      <c r="BJ129" s="13" t="s">
        <v>81</v>
      </c>
      <c r="BK129" s="214">
        <f>ROUND(I129*H129,2)</f>
        <v>0</v>
      </c>
      <c r="BL129" s="13" t="s">
        <v>115</v>
      </c>
      <c r="BM129" s="213" t="s">
        <v>140</v>
      </c>
    </row>
    <row r="130" s="2" customFormat="1">
      <c r="A130" s="34"/>
      <c r="B130" s="35"/>
      <c r="C130" s="36"/>
      <c r="D130" s="215" t="s">
        <v>117</v>
      </c>
      <c r="E130" s="36"/>
      <c r="F130" s="216" t="s">
        <v>141</v>
      </c>
      <c r="G130" s="36"/>
      <c r="H130" s="36"/>
      <c r="I130" s="217"/>
      <c r="J130" s="36"/>
      <c r="K130" s="36"/>
      <c r="L130" s="40"/>
      <c r="M130" s="218"/>
      <c r="N130" s="219"/>
      <c r="O130" s="87"/>
      <c r="P130" s="87"/>
      <c r="Q130" s="87"/>
      <c r="R130" s="87"/>
      <c r="S130" s="87"/>
      <c r="T130" s="88"/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T130" s="13" t="s">
        <v>117</v>
      </c>
      <c r="AU130" s="13" t="s">
        <v>81</v>
      </c>
    </row>
    <row r="131" s="2" customFormat="1" ht="24.15" customHeight="1">
      <c r="A131" s="34"/>
      <c r="B131" s="35"/>
      <c r="C131" s="202" t="s">
        <v>142</v>
      </c>
      <c r="D131" s="202" t="s">
        <v>110</v>
      </c>
      <c r="E131" s="203" t="s">
        <v>143</v>
      </c>
      <c r="F131" s="204" t="s">
        <v>144</v>
      </c>
      <c r="G131" s="205" t="s">
        <v>113</v>
      </c>
      <c r="H131" s="206">
        <v>10</v>
      </c>
      <c r="I131" s="207"/>
      <c r="J131" s="208">
        <f>ROUND(I131*H131,2)</f>
        <v>0</v>
      </c>
      <c r="K131" s="204" t="s">
        <v>114</v>
      </c>
      <c r="L131" s="40"/>
      <c r="M131" s="209" t="s">
        <v>1</v>
      </c>
      <c r="N131" s="210" t="s">
        <v>38</v>
      </c>
      <c r="O131" s="87"/>
      <c r="P131" s="211">
        <f>O131*H131</f>
        <v>0</v>
      </c>
      <c r="Q131" s="211">
        <v>0</v>
      </c>
      <c r="R131" s="211">
        <f>Q131*H131</f>
        <v>0</v>
      </c>
      <c r="S131" s="211">
        <v>0</v>
      </c>
      <c r="T131" s="212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213" t="s">
        <v>115</v>
      </c>
      <c r="AT131" s="213" t="s">
        <v>110</v>
      </c>
      <c r="AU131" s="213" t="s">
        <v>81</v>
      </c>
      <c r="AY131" s="13" t="s">
        <v>109</v>
      </c>
      <c r="BE131" s="214">
        <f>IF(N131="základní",J131,0)</f>
        <v>0</v>
      </c>
      <c r="BF131" s="214">
        <f>IF(N131="snížená",J131,0)</f>
        <v>0</v>
      </c>
      <c r="BG131" s="214">
        <f>IF(N131="zákl. přenesená",J131,0)</f>
        <v>0</v>
      </c>
      <c r="BH131" s="214">
        <f>IF(N131="sníž. přenesená",J131,0)</f>
        <v>0</v>
      </c>
      <c r="BI131" s="214">
        <f>IF(N131="nulová",J131,0)</f>
        <v>0</v>
      </c>
      <c r="BJ131" s="13" t="s">
        <v>81</v>
      </c>
      <c r="BK131" s="214">
        <f>ROUND(I131*H131,2)</f>
        <v>0</v>
      </c>
      <c r="BL131" s="13" t="s">
        <v>115</v>
      </c>
      <c r="BM131" s="213" t="s">
        <v>145</v>
      </c>
    </row>
    <row r="132" s="2" customFormat="1">
      <c r="A132" s="34"/>
      <c r="B132" s="35"/>
      <c r="C132" s="36"/>
      <c r="D132" s="215" t="s">
        <v>117</v>
      </c>
      <c r="E132" s="36"/>
      <c r="F132" s="216" t="s">
        <v>146</v>
      </c>
      <c r="G132" s="36"/>
      <c r="H132" s="36"/>
      <c r="I132" s="217"/>
      <c r="J132" s="36"/>
      <c r="K132" s="36"/>
      <c r="L132" s="40"/>
      <c r="M132" s="218"/>
      <c r="N132" s="219"/>
      <c r="O132" s="87"/>
      <c r="P132" s="87"/>
      <c r="Q132" s="87"/>
      <c r="R132" s="87"/>
      <c r="S132" s="87"/>
      <c r="T132" s="88"/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T132" s="13" t="s">
        <v>117</v>
      </c>
      <c r="AU132" s="13" t="s">
        <v>81</v>
      </c>
    </row>
    <row r="133" s="2" customFormat="1" ht="24.15" customHeight="1">
      <c r="A133" s="34"/>
      <c r="B133" s="35"/>
      <c r="C133" s="202" t="s">
        <v>147</v>
      </c>
      <c r="D133" s="202" t="s">
        <v>110</v>
      </c>
      <c r="E133" s="203" t="s">
        <v>148</v>
      </c>
      <c r="F133" s="204" t="s">
        <v>149</v>
      </c>
      <c r="G133" s="205" t="s">
        <v>113</v>
      </c>
      <c r="H133" s="206">
        <v>1</v>
      </c>
      <c r="I133" s="207"/>
      <c r="J133" s="208">
        <f>ROUND(I133*H133,2)</f>
        <v>0</v>
      </c>
      <c r="K133" s="204" t="s">
        <v>114</v>
      </c>
      <c r="L133" s="40"/>
      <c r="M133" s="209" t="s">
        <v>1</v>
      </c>
      <c r="N133" s="210" t="s">
        <v>38</v>
      </c>
      <c r="O133" s="87"/>
      <c r="P133" s="211">
        <f>O133*H133</f>
        <v>0</v>
      </c>
      <c r="Q133" s="211">
        <v>0</v>
      </c>
      <c r="R133" s="211">
        <f>Q133*H133</f>
        <v>0</v>
      </c>
      <c r="S133" s="211">
        <v>0</v>
      </c>
      <c r="T133" s="212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213" t="s">
        <v>115</v>
      </c>
      <c r="AT133" s="213" t="s">
        <v>110</v>
      </c>
      <c r="AU133" s="213" t="s">
        <v>81</v>
      </c>
      <c r="AY133" s="13" t="s">
        <v>109</v>
      </c>
      <c r="BE133" s="214">
        <f>IF(N133="základní",J133,0)</f>
        <v>0</v>
      </c>
      <c r="BF133" s="214">
        <f>IF(N133="snížená",J133,0)</f>
        <v>0</v>
      </c>
      <c r="BG133" s="214">
        <f>IF(N133="zákl. přenesená",J133,0)</f>
        <v>0</v>
      </c>
      <c r="BH133" s="214">
        <f>IF(N133="sníž. přenesená",J133,0)</f>
        <v>0</v>
      </c>
      <c r="BI133" s="214">
        <f>IF(N133="nulová",J133,0)</f>
        <v>0</v>
      </c>
      <c r="BJ133" s="13" t="s">
        <v>81</v>
      </c>
      <c r="BK133" s="214">
        <f>ROUND(I133*H133,2)</f>
        <v>0</v>
      </c>
      <c r="BL133" s="13" t="s">
        <v>115</v>
      </c>
      <c r="BM133" s="213" t="s">
        <v>150</v>
      </c>
    </row>
    <row r="134" s="2" customFormat="1">
      <c r="A134" s="34"/>
      <c r="B134" s="35"/>
      <c r="C134" s="36"/>
      <c r="D134" s="215" t="s">
        <v>117</v>
      </c>
      <c r="E134" s="36"/>
      <c r="F134" s="216" t="s">
        <v>151</v>
      </c>
      <c r="G134" s="36"/>
      <c r="H134" s="36"/>
      <c r="I134" s="217"/>
      <c r="J134" s="36"/>
      <c r="K134" s="36"/>
      <c r="L134" s="40"/>
      <c r="M134" s="218"/>
      <c r="N134" s="219"/>
      <c r="O134" s="87"/>
      <c r="P134" s="87"/>
      <c r="Q134" s="87"/>
      <c r="R134" s="87"/>
      <c r="S134" s="87"/>
      <c r="T134" s="88"/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T134" s="13" t="s">
        <v>117</v>
      </c>
      <c r="AU134" s="13" t="s">
        <v>81</v>
      </c>
    </row>
    <row r="135" s="2" customFormat="1" ht="24.15" customHeight="1">
      <c r="A135" s="34"/>
      <c r="B135" s="35"/>
      <c r="C135" s="202" t="s">
        <v>152</v>
      </c>
      <c r="D135" s="202" t="s">
        <v>110</v>
      </c>
      <c r="E135" s="203" t="s">
        <v>153</v>
      </c>
      <c r="F135" s="204" t="s">
        <v>154</v>
      </c>
      <c r="G135" s="205" t="s">
        <v>113</v>
      </c>
      <c r="H135" s="206">
        <v>1</v>
      </c>
      <c r="I135" s="207"/>
      <c r="J135" s="208">
        <f>ROUND(I135*H135,2)</f>
        <v>0</v>
      </c>
      <c r="K135" s="204" t="s">
        <v>114</v>
      </c>
      <c r="L135" s="40"/>
      <c r="M135" s="209" t="s">
        <v>1</v>
      </c>
      <c r="N135" s="210" t="s">
        <v>38</v>
      </c>
      <c r="O135" s="87"/>
      <c r="P135" s="211">
        <f>O135*H135</f>
        <v>0</v>
      </c>
      <c r="Q135" s="211">
        <v>0</v>
      </c>
      <c r="R135" s="211">
        <f>Q135*H135</f>
        <v>0</v>
      </c>
      <c r="S135" s="211">
        <v>0</v>
      </c>
      <c r="T135" s="212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213" t="s">
        <v>115</v>
      </c>
      <c r="AT135" s="213" t="s">
        <v>110</v>
      </c>
      <c r="AU135" s="213" t="s">
        <v>81</v>
      </c>
      <c r="AY135" s="13" t="s">
        <v>109</v>
      </c>
      <c r="BE135" s="214">
        <f>IF(N135="základní",J135,0)</f>
        <v>0</v>
      </c>
      <c r="BF135" s="214">
        <f>IF(N135="snížená",J135,0)</f>
        <v>0</v>
      </c>
      <c r="BG135" s="214">
        <f>IF(N135="zákl. přenesená",J135,0)</f>
        <v>0</v>
      </c>
      <c r="BH135" s="214">
        <f>IF(N135="sníž. přenesená",J135,0)</f>
        <v>0</v>
      </c>
      <c r="BI135" s="214">
        <f>IF(N135="nulová",J135,0)</f>
        <v>0</v>
      </c>
      <c r="BJ135" s="13" t="s">
        <v>81</v>
      </c>
      <c r="BK135" s="214">
        <f>ROUND(I135*H135,2)</f>
        <v>0</v>
      </c>
      <c r="BL135" s="13" t="s">
        <v>115</v>
      </c>
      <c r="BM135" s="213" t="s">
        <v>155</v>
      </c>
    </row>
    <row r="136" s="2" customFormat="1">
      <c r="A136" s="34"/>
      <c r="B136" s="35"/>
      <c r="C136" s="36"/>
      <c r="D136" s="215" t="s">
        <v>117</v>
      </c>
      <c r="E136" s="36"/>
      <c r="F136" s="216" t="s">
        <v>156</v>
      </c>
      <c r="G136" s="36"/>
      <c r="H136" s="36"/>
      <c r="I136" s="217"/>
      <c r="J136" s="36"/>
      <c r="K136" s="36"/>
      <c r="L136" s="40"/>
      <c r="M136" s="218"/>
      <c r="N136" s="219"/>
      <c r="O136" s="87"/>
      <c r="P136" s="87"/>
      <c r="Q136" s="87"/>
      <c r="R136" s="87"/>
      <c r="S136" s="87"/>
      <c r="T136" s="88"/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T136" s="13" t="s">
        <v>117</v>
      </c>
      <c r="AU136" s="13" t="s">
        <v>81</v>
      </c>
    </row>
    <row r="137" s="2" customFormat="1" ht="24.15" customHeight="1">
      <c r="A137" s="34"/>
      <c r="B137" s="35"/>
      <c r="C137" s="202" t="s">
        <v>157</v>
      </c>
      <c r="D137" s="202" t="s">
        <v>110</v>
      </c>
      <c r="E137" s="203" t="s">
        <v>158</v>
      </c>
      <c r="F137" s="204" t="s">
        <v>159</v>
      </c>
      <c r="G137" s="205" t="s">
        <v>113</v>
      </c>
      <c r="H137" s="206">
        <v>1</v>
      </c>
      <c r="I137" s="207"/>
      <c r="J137" s="208">
        <f>ROUND(I137*H137,2)</f>
        <v>0</v>
      </c>
      <c r="K137" s="204" t="s">
        <v>114</v>
      </c>
      <c r="L137" s="40"/>
      <c r="M137" s="209" t="s">
        <v>1</v>
      </c>
      <c r="N137" s="210" t="s">
        <v>38</v>
      </c>
      <c r="O137" s="87"/>
      <c r="P137" s="211">
        <f>O137*H137</f>
        <v>0</v>
      </c>
      <c r="Q137" s="211">
        <v>0</v>
      </c>
      <c r="R137" s="211">
        <f>Q137*H137</f>
        <v>0</v>
      </c>
      <c r="S137" s="211">
        <v>0</v>
      </c>
      <c r="T137" s="212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213" t="s">
        <v>115</v>
      </c>
      <c r="AT137" s="213" t="s">
        <v>110</v>
      </c>
      <c r="AU137" s="213" t="s">
        <v>81</v>
      </c>
      <c r="AY137" s="13" t="s">
        <v>109</v>
      </c>
      <c r="BE137" s="214">
        <f>IF(N137="základní",J137,0)</f>
        <v>0</v>
      </c>
      <c r="BF137" s="214">
        <f>IF(N137="snížená",J137,0)</f>
        <v>0</v>
      </c>
      <c r="BG137" s="214">
        <f>IF(N137="zákl. přenesená",J137,0)</f>
        <v>0</v>
      </c>
      <c r="BH137" s="214">
        <f>IF(N137="sníž. přenesená",J137,0)</f>
        <v>0</v>
      </c>
      <c r="BI137" s="214">
        <f>IF(N137="nulová",J137,0)</f>
        <v>0</v>
      </c>
      <c r="BJ137" s="13" t="s">
        <v>81</v>
      </c>
      <c r="BK137" s="214">
        <f>ROUND(I137*H137,2)</f>
        <v>0</v>
      </c>
      <c r="BL137" s="13" t="s">
        <v>115</v>
      </c>
      <c r="BM137" s="213" t="s">
        <v>160</v>
      </c>
    </row>
    <row r="138" s="2" customFormat="1">
      <c r="A138" s="34"/>
      <c r="B138" s="35"/>
      <c r="C138" s="36"/>
      <c r="D138" s="215" t="s">
        <v>117</v>
      </c>
      <c r="E138" s="36"/>
      <c r="F138" s="216" t="s">
        <v>161</v>
      </c>
      <c r="G138" s="36"/>
      <c r="H138" s="36"/>
      <c r="I138" s="217"/>
      <c r="J138" s="36"/>
      <c r="K138" s="36"/>
      <c r="L138" s="40"/>
      <c r="M138" s="218"/>
      <c r="N138" s="219"/>
      <c r="O138" s="87"/>
      <c r="P138" s="87"/>
      <c r="Q138" s="87"/>
      <c r="R138" s="87"/>
      <c r="S138" s="87"/>
      <c r="T138" s="88"/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T138" s="13" t="s">
        <v>117</v>
      </c>
      <c r="AU138" s="13" t="s">
        <v>81</v>
      </c>
    </row>
    <row r="139" s="2" customFormat="1" ht="16.5" customHeight="1">
      <c r="A139" s="34"/>
      <c r="B139" s="35"/>
      <c r="C139" s="202" t="s">
        <v>162</v>
      </c>
      <c r="D139" s="202" t="s">
        <v>110</v>
      </c>
      <c r="E139" s="203" t="s">
        <v>163</v>
      </c>
      <c r="F139" s="204" t="s">
        <v>164</v>
      </c>
      <c r="G139" s="205" t="s">
        <v>113</v>
      </c>
      <c r="H139" s="206">
        <v>99</v>
      </c>
      <c r="I139" s="207"/>
      <c r="J139" s="208">
        <f>ROUND(I139*H139,2)</f>
        <v>0</v>
      </c>
      <c r="K139" s="204" t="s">
        <v>114</v>
      </c>
      <c r="L139" s="40"/>
      <c r="M139" s="209" t="s">
        <v>1</v>
      </c>
      <c r="N139" s="210" t="s">
        <v>38</v>
      </c>
      <c r="O139" s="87"/>
      <c r="P139" s="211">
        <f>O139*H139</f>
        <v>0</v>
      </c>
      <c r="Q139" s="211">
        <v>0</v>
      </c>
      <c r="R139" s="211">
        <f>Q139*H139</f>
        <v>0</v>
      </c>
      <c r="S139" s="211">
        <v>0</v>
      </c>
      <c r="T139" s="212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213" t="s">
        <v>115</v>
      </c>
      <c r="AT139" s="213" t="s">
        <v>110</v>
      </c>
      <c r="AU139" s="213" t="s">
        <v>81</v>
      </c>
      <c r="AY139" s="13" t="s">
        <v>109</v>
      </c>
      <c r="BE139" s="214">
        <f>IF(N139="základní",J139,0)</f>
        <v>0</v>
      </c>
      <c r="BF139" s="214">
        <f>IF(N139="snížená",J139,0)</f>
        <v>0</v>
      </c>
      <c r="BG139" s="214">
        <f>IF(N139="zákl. přenesená",J139,0)</f>
        <v>0</v>
      </c>
      <c r="BH139" s="214">
        <f>IF(N139="sníž. přenesená",J139,0)</f>
        <v>0</v>
      </c>
      <c r="BI139" s="214">
        <f>IF(N139="nulová",J139,0)</f>
        <v>0</v>
      </c>
      <c r="BJ139" s="13" t="s">
        <v>81</v>
      </c>
      <c r="BK139" s="214">
        <f>ROUND(I139*H139,2)</f>
        <v>0</v>
      </c>
      <c r="BL139" s="13" t="s">
        <v>115</v>
      </c>
      <c r="BM139" s="213" t="s">
        <v>165</v>
      </c>
    </row>
    <row r="140" s="2" customFormat="1">
      <c r="A140" s="34"/>
      <c r="B140" s="35"/>
      <c r="C140" s="36"/>
      <c r="D140" s="215" t="s">
        <v>117</v>
      </c>
      <c r="E140" s="36"/>
      <c r="F140" s="216" t="s">
        <v>166</v>
      </c>
      <c r="G140" s="36"/>
      <c r="H140" s="36"/>
      <c r="I140" s="217"/>
      <c r="J140" s="36"/>
      <c r="K140" s="36"/>
      <c r="L140" s="40"/>
      <c r="M140" s="218"/>
      <c r="N140" s="219"/>
      <c r="O140" s="87"/>
      <c r="P140" s="87"/>
      <c r="Q140" s="87"/>
      <c r="R140" s="87"/>
      <c r="S140" s="87"/>
      <c r="T140" s="88"/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T140" s="13" t="s">
        <v>117</v>
      </c>
      <c r="AU140" s="13" t="s">
        <v>81</v>
      </c>
    </row>
    <row r="141" s="2" customFormat="1" ht="16.5" customHeight="1">
      <c r="A141" s="34"/>
      <c r="B141" s="35"/>
      <c r="C141" s="202" t="s">
        <v>167</v>
      </c>
      <c r="D141" s="202" t="s">
        <v>110</v>
      </c>
      <c r="E141" s="203" t="s">
        <v>168</v>
      </c>
      <c r="F141" s="204" t="s">
        <v>169</v>
      </c>
      <c r="G141" s="205" t="s">
        <v>113</v>
      </c>
      <c r="H141" s="206">
        <v>26</v>
      </c>
      <c r="I141" s="207"/>
      <c r="J141" s="208">
        <f>ROUND(I141*H141,2)</f>
        <v>0</v>
      </c>
      <c r="K141" s="204" t="s">
        <v>114</v>
      </c>
      <c r="L141" s="40"/>
      <c r="M141" s="209" t="s">
        <v>1</v>
      </c>
      <c r="N141" s="210" t="s">
        <v>38</v>
      </c>
      <c r="O141" s="87"/>
      <c r="P141" s="211">
        <f>O141*H141</f>
        <v>0</v>
      </c>
      <c r="Q141" s="211">
        <v>0</v>
      </c>
      <c r="R141" s="211">
        <f>Q141*H141</f>
        <v>0</v>
      </c>
      <c r="S141" s="211">
        <v>0</v>
      </c>
      <c r="T141" s="212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213" t="s">
        <v>115</v>
      </c>
      <c r="AT141" s="213" t="s">
        <v>110</v>
      </c>
      <c r="AU141" s="213" t="s">
        <v>81</v>
      </c>
      <c r="AY141" s="13" t="s">
        <v>109</v>
      </c>
      <c r="BE141" s="214">
        <f>IF(N141="základní",J141,0)</f>
        <v>0</v>
      </c>
      <c r="BF141" s="214">
        <f>IF(N141="snížená",J141,0)</f>
        <v>0</v>
      </c>
      <c r="BG141" s="214">
        <f>IF(N141="zákl. přenesená",J141,0)</f>
        <v>0</v>
      </c>
      <c r="BH141" s="214">
        <f>IF(N141="sníž. přenesená",J141,0)</f>
        <v>0</v>
      </c>
      <c r="BI141" s="214">
        <f>IF(N141="nulová",J141,0)</f>
        <v>0</v>
      </c>
      <c r="BJ141" s="13" t="s">
        <v>81</v>
      </c>
      <c r="BK141" s="214">
        <f>ROUND(I141*H141,2)</f>
        <v>0</v>
      </c>
      <c r="BL141" s="13" t="s">
        <v>115</v>
      </c>
      <c r="BM141" s="213" t="s">
        <v>170</v>
      </c>
    </row>
    <row r="142" s="2" customFormat="1">
      <c r="A142" s="34"/>
      <c r="B142" s="35"/>
      <c r="C142" s="36"/>
      <c r="D142" s="215" t="s">
        <v>117</v>
      </c>
      <c r="E142" s="36"/>
      <c r="F142" s="216" t="s">
        <v>171</v>
      </c>
      <c r="G142" s="36"/>
      <c r="H142" s="36"/>
      <c r="I142" s="217"/>
      <c r="J142" s="36"/>
      <c r="K142" s="36"/>
      <c r="L142" s="40"/>
      <c r="M142" s="218"/>
      <c r="N142" s="219"/>
      <c r="O142" s="87"/>
      <c r="P142" s="87"/>
      <c r="Q142" s="87"/>
      <c r="R142" s="87"/>
      <c r="S142" s="87"/>
      <c r="T142" s="88"/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T142" s="13" t="s">
        <v>117</v>
      </c>
      <c r="AU142" s="13" t="s">
        <v>81</v>
      </c>
    </row>
    <row r="143" s="2" customFormat="1" ht="24.15" customHeight="1">
      <c r="A143" s="34"/>
      <c r="B143" s="35"/>
      <c r="C143" s="202" t="s">
        <v>172</v>
      </c>
      <c r="D143" s="202" t="s">
        <v>110</v>
      </c>
      <c r="E143" s="203" t="s">
        <v>173</v>
      </c>
      <c r="F143" s="204" t="s">
        <v>174</v>
      </c>
      <c r="G143" s="205" t="s">
        <v>113</v>
      </c>
      <c r="H143" s="206">
        <v>66</v>
      </c>
      <c r="I143" s="207"/>
      <c r="J143" s="208">
        <f>ROUND(I143*H143,2)</f>
        <v>0</v>
      </c>
      <c r="K143" s="204" t="s">
        <v>114</v>
      </c>
      <c r="L143" s="40"/>
      <c r="M143" s="209" t="s">
        <v>1</v>
      </c>
      <c r="N143" s="210" t="s">
        <v>38</v>
      </c>
      <c r="O143" s="87"/>
      <c r="P143" s="211">
        <f>O143*H143</f>
        <v>0</v>
      </c>
      <c r="Q143" s="211">
        <v>0</v>
      </c>
      <c r="R143" s="211">
        <f>Q143*H143</f>
        <v>0</v>
      </c>
      <c r="S143" s="211">
        <v>0</v>
      </c>
      <c r="T143" s="212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213" t="s">
        <v>115</v>
      </c>
      <c r="AT143" s="213" t="s">
        <v>110</v>
      </c>
      <c r="AU143" s="213" t="s">
        <v>81</v>
      </c>
      <c r="AY143" s="13" t="s">
        <v>109</v>
      </c>
      <c r="BE143" s="214">
        <f>IF(N143="základní",J143,0)</f>
        <v>0</v>
      </c>
      <c r="BF143" s="214">
        <f>IF(N143="snížená",J143,0)</f>
        <v>0</v>
      </c>
      <c r="BG143" s="214">
        <f>IF(N143="zákl. přenesená",J143,0)</f>
        <v>0</v>
      </c>
      <c r="BH143" s="214">
        <f>IF(N143="sníž. přenesená",J143,0)</f>
        <v>0</v>
      </c>
      <c r="BI143" s="214">
        <f>IF(N143="nulová",J143,0)</f>
        <v>0</v>
      </c>
      <c r="BJ143" s="13" t="s">
        <v>81</v>
      </c>
      <c r="BK143" s="214">
        <f>ROUND(I143*H143,2)</f>
        <v>0</v>
      </c>
      <c r="BL143" s="13" t="s">
        <v>115</v>
      </c>
      <c r="BM143" s="213" t="s">
        <v>175</v>
      </c>
    </row>
    <row r="144" s="2" customFormat="1">
      <c r="A144" s="34"/>
      <c r="B144" s="35"/>
      <c r="C144" s="36"/>
      <c r="D144" s="215" t="s">
        <v>117</v>
      </c>
      <c r="E144" s="36"/>
      <c r="F144" s="216" t="s">
        <v>176</v>
      </c>
      <c r="G144" s="36"/>
      <c r="H144" s="36"/>
      <c r="I144" s="217"/>
      <c r="J144" s="36"/>
      <c r="K144" s="36"/>
      <c r="L144" s="40"/>
      <c r="M144" s="218"/>
      <c r="N144" s="219"/>
      <c r="O144" s="87"/>
      <c r="P144" s="87"/>
      <c r="Q144" s="87"/>
      <c r="R144" s="87"/>
      <c r="S144" s="87"/>
      <c r="T144" s="88"/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T144" s="13" t="s">
        <v>117</v>
      </c>
      <c r="AU144" s="13" t="s">
        <v>81</v>
      </c>
    </row>
    <row r="145" s="2" customFormat="1" ht="24.15" customHeight="1">
      <c r="A145" s="34"/>
      <c r="B145" s="35"/>
      <c r="C145" s="202" t="s">
        <v>177</v>
      </c>
      <c r="D145" s="202" t="s">
        <v>110</v>
      </c>
      <c r="E145" s="203" t="s">
        <v>178</v>
      </c>
      <c r="F145" s="204" t="s">
        <v>179</v>
      </c>
      <c r="G145" s="205" t="s">
        <v>113</v>
      </c>
      <c r="H145" s="206">
        <v>42</v>
      </c>
      <c r="I145" s="207"/>
      <c r="J145" s="208">
        <f>ROUND(I145*H145,2)</f>
        <v>0</v>
      </c>
      <c r="K145" s="204" t="s">
        <v>114</v>
      </c>
      <c r="L145" s="40"/>
      <c r="M145" s="209" t="s">
        <v>1</v>
      </c>
      <c r="N145" s="210" t="s">
        <v>38</v>
      </c>
      <c r="O145" s="87"/>
      <c r="P145" s="211">
        <f>O145*H145</f>
        <v>0</v>
      </c>
      <c r="Q145" s="211">
        <v>0</v>
      </c>
      <c r="R145" s="211">
        <f>Q145*H145</f>
        <v>0</v>
      </c>
      <c r="S145" s="211">
        <v>0</v>
      </c>
      <c r="T145" s="212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213" t="s">
        <v>115</v>
      </c>
      <c r="AT145" s="213" t="s">
        <v>110</v>
      </c>
      <c r="AU145" s="213" t="s">
        <v>81</v>
      </c>
      <c r="AY145" s="13" t="s">
        <v>109</v>
      </c>
      <c r="BE145" s="214">
        <f>IF(N145="základní",J145,0)</f>
        <v>0</v>
      </c>
      <c r="BF145" s="214">
        <f>IF(N145="snížená",J145,0)</f>
        <v>0</v>
      </c>
      <c r="BG145" s="214">
        <f>IF(N145="zákl. přenesená",J145,0)</f>
        <v>0</v>
      </c>
      <c r="BH145" s="214">
        <f>IF(N145="sníž. přenesená",J145,0)</f>
        <v>0</v>
      </c>
      <c r="BI145" s="214">
        <f>IF(N145="nulová",J145,0)</f>
        <v>0</v>
      </c>
      <c r="BJ145" s="13" t="s">
        <v>81</v>
      </c>
      <c r="BK145" s="214">
        <f>ROUND(I145*H145,2)</f>
        <v>0</v>
      </c>
      <c r="BL145" s="13" t="s">
        <v>115</v>
      </c>
      <c r="BM145" s="213" t="s">
        <v>180</v>
      </c>
    </row>
    <row r="146" s="2" customFormat="1">
      <c r="A146" s="34"/>
      <c r="B146" s="35"/>
      <c r="C146" s="36"/>
      <c r="D146" s="215" t="s">
        <v>117</v>
      </c>
      <c r="E146" s="36"/>
      <c r="F146" s="216" t="s">
        <v>181</v>
      </c>
      <c r="G146" s="36"/>
      <c r="H146" s="36"/>
      <c r="I146" s="217"/>
      <c r="J146" s="36"/>
      <c r="K146" s="36"/>
      <c r="L146" s="40"/>
      <c r="M146" s="218"/>
      <c r="N146" s="219"/>
      <c r="O146" s="87"/>
      <c r="P146" s="87"/>
      <c r="Q146" s="87"/>
      <c r="R146" s="87"/>
      <c r="S146" s="87"/>
      <c r="T146" s="88"/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T146" s="13" t="s">
        <v>117</v>
      </c>
      <c r="AU146" s="13" t="s">
        <v>81</v>
      </c>
    </row>
    <row r="147" s="2" customFormat="1" ht="24.15" customHeight="1">
      <c r="A147" s="34"/>
      <c r="B147" s="35"/>
      <c r="C147" s="202" t="s">
        <v>8</v>
      </c>
      <c r="D147" s="202" t="s">
        <v>110</v>
      </c>
      <c r="E147" s="203" t="s">
        <v>182</v>
      </c>
      <c r="F147" s="204" t="s">
        <v>183</v>
      </c>
      <c r="G147" s="205" t="s">
        <v>113</v>
      </c>
      <c r="H147" s="206">
        <v>4</v>
      </c>
      <c r="I147" s="207"/>
      <c r="J147" s="208">
        <f>ROUND(I147*H147,2)</f>
        <v>0</v>
      </c>
      <c r="K147" s="204" t="s">
        <v>114</v>
      </c>
      <c r="L147" s="40"/>
      <c r="M147" s="209" t="s">
        <v>1</v>
      </c>
      <c r="N147" s="210" t="s">
        <v>38</v>
      </c>
      <c r="O147" s="87"/>
      <c r="P147" s="211">
        <f>O147*H147</f>
        <v>0</v>
      </c>
      <c r="Q147" s="211">
        <v>0</v>
      </c>
      <c r="R147" s="211">
        <f>Q147*H147</f>
        <v>0</v>
      </c>
      <c r="S147" s="211">
        <v>0</v>
      </c>
      <c r="T147" s="212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213" t="s">
        <v>115</v>
      </c>
      <c r="AT147" s="213" t="s">
        <v>110</v>
      </c>
      <c r="AU147" s="213" t="s">
        <v>81</v>
      </c>
      <c r="AY147" s="13" t="s">
        <v>109</v>
      </c>
      <c r="BE147" s="214">
        <f>IF(N147="základní",J147,0)</f>
        <v>0</v>
      </c>
      <c r="BF147" s="214">
        <f>IF(N147="snížená",J147,0)</f>
        <v>0</v>
      </c>
      <c r="BG147" s="214">
        <f>IF(N147="zákl. přenesená",J147,0)</f>
        <v>0</v>
      </c>
      <c r="BH147" s="214">
        <f>IF(N147="sníž. přenesená",J147,0)</f>
        <v>0</v>
      </c>
      <c r="BI147" s="214">
        <f>IF(N147="nulová",J147,0)</f>
        <v>0</v>
      </c>
      <c r="BJ147" s="13" t="s">
        <v>81</v>
      </c>
      <c r="BK147" s="214">
        <f>ROUND(I147*H147,2)</f>
        <v>0</v>
      </c>
      <c r="BL147" s="13" t="s">
        <v>115</v>
      </c>
      <c r="BM147" s="213" t="s">
        <v>184</v>
      </c>
    </row>
    <row r="148" s="2" customFormat="1">
      <c r="A148" s="34"/>
      <c r="B148" s="35"/>
      <c r="C148" s="36"/>
      <c r="D148" s="215" t="s">
        <v>117</v>
      </c>
      <c r="E148" s="36"/>
      <c r="F148" s="216" t="s">
        <v>185</v>
      </c>
      <c r="G148" s="36"/>
      <c r="H148" s="36"/>
      <c r="I148" s="217"/>
      <c r="J148" s="36"/>
      <c r="K148" s="36"/>
      <c r="L148" s="40"/>
      <c r="M148" s="218"/>
      <c r="N148" s="219"/>
      <c r="O148" s="87"/>
      <c r="P148" s="87"/>
      <c r="Q148" s="87"/>
      <c r="R148" s="87"/>
      <c r="S148" s="87"/>
      <c r="T148" s="88"/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T148" s="13" t="s">
        <v>117</v>
      </c>
      <c r="AU148" s="13" t="s">
        <v>81</v>
      </c>
    </row>
    <row r="149" s="2" customFormat="1" ht="24.15" customHeight="1">
      <c r="A149" s="34"/>
      <c r="B149" s="35"/>
      <c r="C149" s="202" t="s">
        <v>186</v>
      </c>
      <c r="D149" s="202" t="s">
        <v>110</v>
      </c>
      <c r="E149" s="203" t="s">
        <v>187</v>
      </c>
      <c r="F149" s="204" t="s">
        <v>188</v>
      </c>
      <c r="G149" s="205" t="s">
        <v>113</v>
      </c>
      <c r="H149" s="206">
        <v>21</v>
      </c>
      <c r="I149" s="207"/>
      <c r="J149" s="208">
        <f>ROUND(I149*H149,2)</f>
        <v>0</v>
      </c>
      <c r="K149" s="204" t="s">
        <v>114</v>
      </c>
      <c r="L149" s="40"/>
      <c r="M149" s="209" t="s">
        <v>1</v>
      </c>
      <c r="N149" s="210" t="s">
        <v>38</v>
      </c>
      <c r="O149" s="87"/>
      <c r="P149" s="211">
        <f>O149*H149</f>
        <v>0</v>
      </c>
      <c r="Q149" s="211">
        <v>0</v>
      </c>
      <c r="R149" s="211">
        <f>Q149*H149</f>
        <v>0</v>
      </c>
      <c r="S149" s="211">
        <v>0</v>
      </c>
      <c r="T149" s="212">
        <f>S149*H149</f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213" t="s">
        <v>115</v>
      </c>
      <c r="AT149" s="213" t="s">
        <v>110</v>
      </c>
      <c r="AU149" s="213" t="s">
        <v>81</v>
      </c>
      <c r="AY149" s="13" t="s">
        <v>109</v>
      </c>
      <c r="BE149" s="214">
        <f>IF(N149="základní",J149,0)</f>
        <v>0</v>
      </c>
      <c r="BF149" s="214">
        <f>IF(N149="snížená",J149,0)</f>
        <v>0</v>
      </c>
      <c r="BG149" s="214">
        <f>IF(N149="zákl. přenesená",J149,0)</f>
        <v>0</v>
      </c>
      <c r="BH149" s="214">
        <f>IF(N149="sníž. přenesená",J149,0)</f>
        <v>0</v>
      </c>
      <c r="BI149" s="214">
        <f>IF(N149="nulová",J149,0)</f>
        <v>0</v>
      </c>
      <c r="BJ149" s="13" t="s">
        <v>81</v>
      </c>
      <c r="BK149" s="214">
        <f>ROUND(I149*H149,2)</f>
        <v>0</v>
      </c>
      <c r="BL149" s="13" t="s">
        <v>115</v>
      </c>
      <c r="BM149" s="213" t="s">
        <v>189</v>
      </c>
    </row>
    <row r="150" s="2" customFormat="1">
      <c r="A150" s="34"/>
      <c r="B150" s="35"/>
      <c r="C150" s="36"/>
      <c r="D150" s="215" t="s">
        <v>117</v>
      </c>
      <c r="E150" s="36"/>
      <c r="F150" s="216" t="s">
        <v>190</v>
      </c>
      <c r="G150" s="36"/>
      <c r="H150" s="36"/>
      <c r="I150" s="217"/>
      <c r="J150" s="36"/>
      <c r="K150" s="36"/>
      <c r="L150" s="40"/>
      <c r="M150" s="218"/>
      <c r="N150" s="219"/>
      <c r="O150" s="87"/>
      <c r="P150" s="87"/>
      <c r="Q150" s="87"/>
      <c r="R150" s="87"/>
      <c r="S150" s="87"/>
      <c r="T150" s="88"/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T150" s="13" t="s">
        <v>117</v>
      </c>
      <c r="AU150" s="13" t="s">
        <v>81</v>
      </c>
    </row>
    <row r="151" s="2" customFormat="1" ht="16.5" customHeight="1">
      <c r="A151" s="34"/>
      <c r="B151" s="35"/>
      <c r="C151" s="202" t="s">
        <v>191</v>
      </c>
      <c r="D151" s="202" t="s">
        <v>110</v>
      </c>
      <c r="E151" s="203" t="s">
        <v>192</v>
      </c>
      <c r="F151" s="204" t="s">
        <v>193</v>
      </c>
      <c r="G151" s="205" t="s">
        <v>113</v>
      </c>
      <c r="H151" s="206">
        <v>2</v>
      </c>
      <c r="I151" s="207"/>
      <c r="J151" s="208">
        <f>ROUND(I151*H151,2)</f>
        <v>0</v>
      </c>
      <c r="K151" s="204" t="s">
        <v>114</v>
      </c>
      <c r="L151" s="40"/>
      <c r="M151" s="209" t="s">
        <v>1</v>
      </c>
      <c r="N151" s="210" t="s">
        <v>38</v>
      </c>
      <c r="O151" s="87"/>
      <c r="P151" s="211">
        <f>O151*H151</f>
        <v>0</v>
      </c>
      <c r="Q151" s="211">
        <v>0</v>
      </c>
      <c r="R151" s="211">
        <f>Q151*H151</f>
        <v>0</v>
      </c>
      <c r="S151" s="211">
        <v>0</v>
      </c>
      <c r="T151" s="212">
        <f>S151*H151</f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213" t="s">
        <v>115</v>
      </c>
      <c r="AT151" s="213" t="s">
        <v>110</v>
      </c>
      <c r="AU151" s="213" t="s">
        <v>81</v>
      </c>
      <c r="AY151" s="13" t="s">
        <v>109</v>
      </c>
      <c r="BE151" s="214">
        <f>IF(N151="základní",J151,0)</f>
        <v>0</v>
      </c>
      <c r="BF151" s="214">
        <f>IF(N151="snížená",J151,0)</f>
        <v>0</v>
      </c>
      <c r="BG151" s="214">
        <f>IF(N151="zákl. přenesená",J151,0)</f>
        <v>0</v>
      </c>
      <c r="BH151" s="214">
        <f>IF(N151="sníž. přenesená",J151,0)</f>
        <v>0</v>
      </c>
      <c r="BI151" s="214">
        <f>IF(N151="nulová",J151,0)</f>
        <v>0</v>
      </c>
      <c r="BJ151" s="13" t="s">
        <v>81</v>
      </c>
      <c r="BK151" s="214">
        <f>ROUND(I151*H151,2)</f>
        <v>0</v>
      </c>
      <c r="BL151" s="13" t="s">
        <v>115</v>
      </c>
      <c r="BM151" s="213" t="s">
        <v>194</v>
      </c>
    </row>
    <row r="152" s="2" customFormat="1">
      <c r="A152" s="34"/>
      <c r="B152" s="35"/>
      <c r="C152" s="36"/>
      <c r="D152" s="215" t="s">
        <v>117</v>
      </c>
      <c r="E152" s="36"/>
      <c r="F152" s="216" t="s">
        <v>195</v>
      </c>
      <c r="G152" s="36"/>
      <c r="H152" s="36"/>
      <c r="I152" s="217"/>
      <c r="J152" s="36"/>
      <c r="K152" s="36"/>
      <c r="L152" s="40"/>
      <c r="M152" s="218"/>
      <c r="N152" s="219"/>
      <c r="O152" s="87"/>
      <c r="P152" s="87"/>
      <c r="Q152" s="87"/>
      <c r="R152" s="87"/>
      <c r="S152" s="87"/>
      <c r="T152" s="88"/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T152" s="13" t="s">
        <v>117</v>
      </c>
      <c r="AU152" s="13" t="s">
        <v>81</v>
      </c>
    </row>
    <row r="153" s="2" customFormat="1" ht="16.5" customHeight="1">
      <c r="A153" s="34"/>
      <c r="B153" s="35"/>
      <c r="C153" s="202" t="s">
        <v>196</v>
      </c>
      <c r="D153" s="202" t="s">
        <v>110</v>
      </c>
      <c r="E153" s="203" t="s">
        <v>197</v>
      </c>
      <c r="F153" s="204" t="s">
        <v>198</v>
      </c>
      <c r="G153" s="205" t="s">
        <v>113</v>
      </c>
      <c r="H153" s="206">
        <v>26</v>
      </c>
      <c r="I153" s="207"/>
      <c r="J153" s="208">
        <f>ROUND(I153*H153,2)</f>
        <v>0</v>
      </c>
      <c r="K153" s="204" t="s">
        <v>114</v>
      </c>
      <c r="L153" s="40"/>
      <c r="M153" s="209" t="s">
        <v>1</v>
      </c>
      <c r="N153" s="210" t="s">
        <v>38</v>
      </c>
      <c r="O153" s="87"/>
      <c r="P153" s="211">
        <f>O153*H153</f>
        <v>0</v>
      </c>
      <c r="Q153" s="211">
        <v>0</v>
      </c>
      <c r="R153" s="211">
        <f>Q153*H153</f>
        <v>0</v>
      </c>
      <c r="S153" s="211">
        <v>0</v>
      </c>
      <c r="T153" s="212">
        <f>S153*H153</f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213" t="s">
        <v>115</v>
      </c>
      <c r="AT153" s="213" t="s">
        <v>110</v>
      </c>
      <c r="AU153" s="213" t="s">
        <v>81</v>
      </c>
      <c r="AY153" s="13" t="s">
        <v>109</v>
      </c>
      <c r="BE153" s="214">
        <f>IF(N153="základní",J153,0)</f>
        <v>0</v>
      </c>
      <c r="BF153" s="214">
        <f>IF(N153="snížená",J153,0)</f>
        <v>0</v>
      </c>
      <c r="BG153" s="214">
        <f>IF(N153="zákl. přenesená",J153,0)</f>
        <v>0</v>
      </c>
      <c r="BH153" s="214">
        <f>IF(N153="sníž. přenesená",J153,0)</f>
        <v>0</v>
      </c>
      <c r="BI153" s="214">
        <f>IF(N153="nulová",J153,0)</f>
        <v>0</v>
      </c>
      <c r="BJ153" s="13" t="s">
        <v>81</v>
      </c>
      <c r="BK153" s="214">
        <f>ROUND(I153*H153,2)</f>
        <v>0</v>
      </c>
      <c r="BL153" s="13" t="s">
        <v>115</v>
      </c>
      <c r="BM153" s="213" t="s">
        <v>199</v>
      </c>
    </row>
    <row r="154" s="2" customFormat="1">
      <c r="A154" s="34"/>
      <c r="B154" s="35"/>
      <c r="C154" s="36"/>
      <c r="D154" s="215" t="s">
        <v>117</v>
      </c>
      <c r="E154" s="36"/>
      <c r="F154" s="216" t="s">
        <v>200</v>
      </c>
      <c r="G154" s="36"/>
      <c r="H154" s="36"/>
      <c r="I154" s="217"/>
      <c r="J154" s="36"/>
      <c r="K154" s="36"/>
      <c r="L154" s="40"/>
      <c r="M154" s="218"/>
      <c r="N154" s="219"/>
      <c r="O154" s="87"/>
      <c r="P154" s="87"/>
      <c r="Q154" s="87"/>
      <c r="R154" s="87"/>
      <c r="S154" s="87"/>
      <c r="T154" s="88"/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T154" s="13" t="s">
        <v>117</v>
      </c>
      <c r="AU154" s="13" t="s">
        <v>81</v>
      </c>
    </row>
    <row r="155" s="2" customFormat="1" ht="24.15" customHeight="1">
      <c r="A155" s="34"/>
      <c r="B155" s="35"/>
      <c r="C155" s="202" t="s">
        <v>201</v>
      </c>
      <c r="D155" s="202" t="s">
        <v>110</v>
      </c>
      <c r="E155" s="203" t="s">
        <v>202</v>
      </c>
      <c r="F155" s="204" t="s">
        <v>203</v>
      </c>
      <c r="G155" s="205" t="s">
        <v>113</v>
      </c>
      <c r="H155" s="206">
        <v>16</v>
      </c>
      <c r="I155" s="207"/>
      <c r="J155" s="208">
        <f>ROUND(I155*H155,2)</f>
        <v>0</v>
      </c>
      <c r="K155" s="204" t="s">
        <v>114</v>
      </c>
      <c r="L155" s="40"/>
      <c r="M155" s="209" t="s">
        <v>1</v>
      </c>
      <c r="N155" s="210" t="s">
        <v>38</v>
      </c>
      <c r="O155" s="87"/>
      <c r="P155" s="211">
        <f>O155*H155</f>
        <v>0</v>
      </c>
      <c r="Q155" s="211">
        <v>0</v>
      </c>
      <c r="R155" s="211">
        <f>Q155*H155</f>
        <v>0</v>
      </c>
      <c r="S155" s="211">
        <v>0</v>
      </c>
      <c r="T155" s="212">
        <f>S155*H155</f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213" t="s">
        <v>115</v>
      </c>
      <c r="AT155" s="213" t="s">
        <v>110</v>
      </c>
      <c r="AU155" s="213" t="s">
        <v>81</v>
      </c>
      <c r="AY155" s="13" t="s">
        <v>109</v>
      </c>
      <c r="BE155" s="214">
        <f>IF(N155="základní",J155,0)</f>
        <v>0</v>
      </c>
      <c r="BF155" s="214">
        <f>IF(N155="snížená",J155,0)</f>
        <v>0</v>
      </c>
      <c r="BG155" s="214">
        <f>IF(N155="zákl. přenesená",J155,0)</f>
        <v>0</v>
      </c>
      <c r="BH155" s="214">
        <f>IF(N155="sníž. přenesená",J155,0)</f>
        <v>0</v>
      </c>
      <c r="BI155" s="214">
        <f>IF(N155="nulová",J155,0)</f>
        <v>0</v>
      </c>
      <c r="BJ155" s="13" t="s">
        <v>81</v>
      </c>
      <c r="BK155" s="214">
        <f>ROUND(I155*H155,2)</f>
        <v>0</v>
      </c>
      <c r="BL155" s="13" t="s">
        <v>115</v>
      </c>
      <c r="BM155" s="213" t="s">
        <v>204</v>
      </c>
    </row>
    <row r="156" s="2" customFormat="1">
      <c r="A156" s="34"/>
      <c r="B156" s="35"/>
      <c r="C156" s="36"/>
      <c r="D156" s="215" t="s">
        <v>117</v>
      </c>
      <c r="E156" s="36"/>
      <c r="F156" s="216" t="s">
        <v>205</v>
      </c>
      <c r="G156" s="36"/>
      <c r="H156" s="36"/>
      <c r="I156" s="217"/>
      <c r="J156" s="36"/>
      <c r="K156" s="36"/>
      <c r="L156" s="40"/>
      <c r="M156" s="218"/>
      <c r="N156" s="219"/>
      <c r="O156" s="87"/>
      <c r="P156" s="87"/>
      <c r="Q156" s="87"/>
      <c r="R156" s="87"/>
      <c r="S156" s="87"/>
      <c r="T156" s="88"/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T156" s="13" t="s">
        <v>117</v>
      </c>
      <c r="AU156" s="13" t="s">
        <v>81</v>
      </c>
    </row>
    <row r="157" s="2" customFormat="1" ht="24.15" customHeight="1">
      <c r="A157" s="34"/>
      <c r="B157" s="35"/>
      <c r="C157" s="202" t="s">
        <v>206</v>
      </c>
      <c r="D157" s="202" t="s">
        <v>110</v>
      </c>
      <c r="E157" s="203" t="s">
        <v>207</v>
      </c>
      <c r="F157" s="204" t="s">
        <v>208</v>
      </c>
      <c r="G157" s="205" t="s">
        <v>113</v>
      </c>
      <c r="H157" s="206">
        <v>14</v>
      </c>
      <c r="I157" s="207"/>
      <c r="J157" s="208">
        <f>ROUND(I157*H157,2)</f>
        <v>0</v>
      </c>
      <c r="K157" s="204" t="s">
        <v>114</v>
      </c>
      <c r="L157" s="40"/>
      <c r="M157" s="209" t="s">
        <v>1</v>
      </c>
      <c r="N157" s="210" t="s">
        <v>38</v>
      </c>
      <c r="O157" s="87"/>
      <c r="P157" s="211">
        <f>O157*H157</f>
        <v>0</v>
      </c>
      <c r="Q157" s="211">
        <v>0</v>
      </c>
      <c r="R157" s="211">
        <f>Q157*H157</f>
        <v>0</v>
      </c>
      <c r="S157" s="211">
        <v>0</v>
      </c>
      <c r="T157" s="212">
        <f>S157*H157</f>
        <v>0</v>
      </c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213" t="s">
        <v>115</v>
      </c>
      <c r="AT157" s="213" t="s">
        <v>110</v>
      </c>
      <c r="AU157" s="213" t="s">
        <v>81</v>
      </c>
      <c r="AY157" s="13" t="s">
        <v>109</v>
      </c>
      <c r="BE157" s="214">
        <f>IF(N157="základní",J157,0)</f>
        <v>0</v>
      </c>
      <c r="BF157" s="214">
        <f>IF(N157="snížená",J157,0)</f>
        <v>0</v>
      </c>
      <c r="BG157" s="214">
        <f>IF(N157="zákl. přenesená",J157,0)</f>
        <v>0</v>
      </c>
      <c r="BH157" s="214">
        <f>IF(N157="sníž. přenesená",J157,0)</f>
        <v>0</v>
      </c>
      <c r="BI157" s="214">
        <f>IF(N157="nulová",J157,0)</f>
        <v>0</v>
      </c>
      <c r="BJ157" s="13" t="s">
        <v>81</v>
      </c>
      <c r="BK157" s="214">
        <f>ROUND(I157*H157,2)</f>
        <v>0</v>
      </c>
      <c r="BL157" s="13" t="s">
        <v>115</v>
      </c>
      <c r="BM157" s="213" t="s">
        <v>209</v>
      </c>
    </row>
    <row r="158" s="2" customFormat="1">
      <c r="A158" s="34"/>
      <c r="B158" s="35"/>
      <c r="C158" s="36"/>
      <c r="D158" s="215" t="s">
        <v>117</v>
      </c>
      <c r="E158" s="36"/>
      <c r="F158" s="216" t="s">
        <v>210</v>
      </c>
      <c r="G158" s="36"/>
      <c r="H158" s="36"/>
      <c r="I158" s="217"/>
      <c r="J158" s="36"/>
      <c r="K158" s="36"/>
      <c r="L158" s="40"/>
      <c r="M158" s="218"/>
      <c r="N158" s="219"/>
      <c r="O158" s="87"/>
      <c r="P158" s="87"/>
      <c r="Q158" s="87"/>
      <c r="R158" s="87"/>
      <c r="S158" s="87"/>
      <c r="T158" s="88"/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T158" s="13" t="s">
        <v>117</v>
      </c>
      <c r="AU158" s="13" t="s">
        <v>81</v>
      </c>
    </row>
    <row r="159" s="2" customFormat="1" ht="24.15" customHeight="1">
      <c r="A159" s="34"/>
      <c r="B159" s="35"/>
      <c r="C159" s="202" t="s">
        <v>7</v>
      </c>
      <c r="D159" s="202" t="s">
        <v>110</v>
      </c>
      <c r="E159" s="203" t="s">
        <v>211</v>
      </c>
      <c r="F159" s="204" t="s">
        <v>212</v>
      </c>
      <c r="G159" s="205" t="s">
        <v>113</v>
      </c>
      <c r="H159" s="206">
        <v>1</v>
      </c>
      <c r="I159" s="207"/>
      <c r="J159" s="208">
        <f>ROUND(I159*H159,2)</f>
        <v>0</v>
      </c>
      <c r="K159" s="204" t="s">
        <v>114</v>
      </c>
      <c r="L159" s="40"/>
      <c r="M159" s="209" t="s">
        <v>1</v>
      </c>
      <c r="N159" s="210" t="s">
        <v>38</v>
      </c>
      <c r="O159" s="87"/>
      <c r="P159" s="211">
        <f>O159*H159</f>
        <v>0</v>
      </c>
      <c r="Q159" s="211">
        <v>0</v>
      </c>
      <c r="R159" s="211">
        <f>Q159*H159</f>
        <v>0</v>
      </c>
      <c r="S159" s="211">
        <v>0</v>
      </c>
      <c r="T159" s="212">
        <f>S159*H159</f>
        <v>0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213" t="s">
        <v>115</v>
      </c>
      <c r="AT159" s="213" t="s">
        <v>110</v>
      </c>
      <c r="AU159" s="213" t="s">
        <v>81</v>
      </c>
      <c r="AY159" s="13" t="s">
        <v>109</v>
      </c>
      <c r="BE159" s="214">
        <f>IF(N159="základní",J159,0)</f>
        <v>0</v>
      </c>
      <c r="BF159" s="214">
        <f>IF(N159="snížená",J159,0)</f>
        <v>0</v>
      </c>
      <c r="BG159" s="214">
        <f>IF(N159="zákl. přenesená",J159,0)</f>
        <v>0</v>
      </c>
      <c r="BH159" s="214">
        <f>IF(N159="sníž. přenesená",J159,0)</f>
        <v>0</v>
      </c>
      <c r="BI159" s="214">
        <f>IF(N159="nulová",J159,0)</f>
        <v>0</v>
      </c>
      <c r="BJ159" s="13" t="s">
        <v>81</v>
      </c>
      <c r="BK159" s="214">
        <f>ROUND(I159*H159,2)</f>
        <v>0</v>
      </c>
      <c r="BL159" s="13" t="s">
        <v>115</v>
      </c>
      <c r="BM159" s="213" t="s">
        <v>213</v>
      </c>
    </row>
    <row r="160" s="2" customFormat="1">
      <c r="A160" s="34"/>
      <c r="B160" s="35"/>
      <c r="C160" s="36"/>
      <c r="D160" s="215" t="s">
        <v>117</v>
      </c>
      <c r="E160" s="36"/>
      <c r="F160" s="216" t="s">
        <v>214</v>
      </c>
      <c r="G160" s="36"/>
      <c r="H160" s="36"/>
      <c r="I160" s="217"/>
      <c r="J160" s="36"/>
      <c r="K160" s="36"/>
      <c r="L160" s="40"/>
      <c r="M160" s="218"/>
      <c r="N160" s="219"/>
      <c r="O160" s="87"/>
      <c r="P160" s="87"/>
      <c r="Q160" s="87"/>
      <c r="R160" s="87"/>
      <c r="S160" s="87"/>
      <c r="T160" s="88"/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T160" s="13" t="s">
        <v>117</v>
      </c>
      <c r="AU160" s="13" t="s">
        <v>81</v>
      </c>
    </row>
    <row r="161" s="2" customFormat="1" ht="16.5" customHeight="1">
      <c r="A161" s="34"/>
      <c r="B161" s="35"/>
      <c r="C161" s="202" t="s">
        <v>215</v>
      </c>
      <c r="D161" s="202" t="s">
        <v>110</v>
      </c>
      <c r="E161" s="203" t="s">
        <v>216</v>
      </c>
      <c r="F161" s="204" t="s">
        <v>217</v>
      </c>
      <c r="G161" s="205" t="s">
        <v>113</v>
      </c>
      <c r="H161" s="206">
        <v>14</v>
      </c>
      <c r="I161" s="207"/>
      <c r="J161" s="208">
        <f>ROUND(I161*H161,2)</f>
        <v>0</v>
      </c>
      <c r="K161" s="204" t="s">
        <v>114</v>
      </c>
      <c r="L161" s="40"/>
      <c r="M161" s="209" t="s">
        <v>1</v>
      </c>
      <c r="N161" s="210" t="s">
        <v>38</v>
      </c>
      <c r="O161" s="87"/>
      <c r="P161" s="211">
        <f>O161*H161</f>
        <v>0</v>
      </c>
      <c r="Q161" s="211">
        <v>0</v>
      </c>
      <c r="R161" s="211">
        <f>Q161*H161</f>
        <v>0</v>
      </c>
      <c r="S161" s="211">
        <v>0</v>
      </c>
      <c r="T161" s="212">
        <f>S161*H161</f>
        <v>0</v>
      </c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R161" s="213" t="s">
        <v>115</v>
      </c>
      <c r="AT161" s="213" t="s">
        <v>110</v>
      </c>
      <c r="AU161" s="213" t="s">
        <v>81</v>
      </c>
      <c r="AY161" s="13" t="s">
        <v>109</v>
      </c>
      <c r="BE161" s="214">
        <f>IF(N161="základní",J161,0)</f>
        <v>0</v>
      </c>
      <c r="BF161" s="214">
        <f>IF(N161="snížená",J161,0)</f>
        <v>0</v>
      </c>
      <c r="BG161" s="214">
        <f>IF(N161="zákl. přenesená",J161,0)</f>
        <v>0</v>
      </c>
      <c r="BH161" s="214">
        <f>IF(N161="sníž. přenesená",J161,0)</f>
        <v>0</v>
      </c>
      <c r="BI161" s="214">
        <f>IF(N161="nulová",J161,0)</f>
        <v>0</v>
      </c>
      <c r="BJ161" s="13" t="s">
        <v>81</v>
      </c>
      <c r="BK161" s="214">
        <f>ROUND(I161*H161,2)</f>
        <v>0</v>
      </c>
      <c r="BL161" s="13" t="s">
        <v>115</v>
      </c>
      <c r="BM161" s="213" t="s">
        <v>218</v>
      </c>
    </row>
    <row r="162" s="2" customFormat="1">
      <c r="A162" s="34"/>
      <c r="B162" s="35"/>
      <c r="C162" s="36"/>
      <c r="D162" s="215" t="s">
        <v>117</v>
      </c>
      <c r="E162" s="36"/>
      <c r="F162" s="216" t="s">
        <v>219</v>
      </c>
      <c r="G162" s="36"/>
      <c r="H162" s="36"/>
      <c r="I162" s="217"/>
      <c r="J162" s="36"/>
      <c r="K162" s="36"/>
      <c r="L162" s="40"/>
      <c r="M162" s="218"/>
      <c r="N162" s="219"/>
      <c r="O162" s="87"/>
      <c r="P162" s="87"/>
      <c r="Q162" s="87"/>
      <c r="R162" s="87"/>
      <c r="S162" s="87"/>
      <c r="T162" s="88"/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T162" s="13" t="s">
        <v>117</v>
      </c>
      <c r="AU162" s="13" t="s">
        <v>81</v>
      </c>
    </row>
    <row r="163" s="2" customFormat="1" ht="16.5" customHeight="1">
      <c r="A163" s="34"/>
      <c r="B163" s="35"/>
      <c r="C163" s="202" t="s">
        <v>220</v>
      </c>
      <c r="D163" s="202" t="s">
        <v>110</v>
      </c>
      <c r="E163" s="203" t="s">
        <v>221</v>
      </c>
      <c r="F163" s="204" t="s">
        <v>222</v>
      </c>
      <c r="G163" s="205" t="s">
        <v>113</v>
      </c>
      <c r="H163" s="206">
        <v>9</v>
      </c>
      <c r="I163" s="207"/>
      <c r="J163" s="208">
        <f>ROUND(I163*H163,2)</f>
        <v>0</v>
      </c>
      <c r="K163" s="204" t="s">
        <v>114</v>
      </c>
      <c r="L163" s="40"/>
      <c r="M163" s="209" t="s">
        <v>1</v>
      </c>
      <c r="N163" s="210" t="s">
        <v>38</v>
      </c>
      <c r="O163" s="87"/>
      <c r="P163" s="211">
        <f>O163*H163</f>
        <v>0</v>
      </c>
      <c r="Q163" s="211">
        <v>0</v>
      </c>
      <c r="R163" s="211">
        <f>Q163*H163</f>
        <v>0</v>
      </c>
      <c r="S163" s="211">
        <v>0</v>
      </c>
      <c r="T163" s="212">
        <f>S163*H163</f>
        <v>0</v>
      </c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R163" s="213" t="s">
        <v>115</v>
      </c>
      <c r="AT163" s="213" t="s">
        <v>110</v>
      </c>
      <c r="AU163" s="213" t="s">
        <v>81</v>
      </c>
      <c r="AY163" s="13" t="s">
        <v>109</v>
      </c>
      <c r="BE163" s="214">
        <f>IF(N163="základní",J163,0)</f>
        <v>0</v>
      </c>
      <c r="BF163" s="214">
        <f>IF(N163="snížená",J163,0)</f>
        <v>0</v>
      </c>
      <c r="BG163" s="214">
        <f>IF(N163="zákl. přenesená",J163,0)</f>
        <v>0</v>
      </c>
      <c r="BH163" s="214">
        <f>IF(N163="sníž. přenesená",J163,0)</f>
        <v>0</v>
      </c>
      <c r="BI163" s="214">
        <f>IF(N163="nulová",J163,0)</f>
        <v>0</v>
      </c>
      <c r="BJ163" s="13" t="s">
        <v>81</v>
      </c>
      <c r="BK163" s="214">
        <f>ROUND(I163*H163,2)</f>
        <v>0</v>
      </c>
      <c r="BL163" s="13" t="s">
        <v>115</v>
      </c>
      <c r="BM163" s="213" t="s">
        <v>223</v>
      </c>
    </row>
    <row r="164" s="2" customFormat="1">
      <c r="A164" s="34"/>
      <c r="B164" s="35"/>
      <c r="C164" s="36"/>
      <c r="D164" s="215" t="s">
        <v>117</v>
      </c>
      <c r="E164" s="36"/>
      <c r="F164" s="216" t="s">
        <v>224</v>
      </c>
      <c r="G164" s="36"/>
      <c r="H164" s="36"/>
      <c r="I164" s="217"/>
      <c r="J164" s="36"/>
      <c r="K164" s="36"/>
      <c r="L164" s="40"/>
      <c r="M164" s="218"/>
      <c r="N164" s="219"/>
      <c r="O164" s="87"/>
      <c r="P164" s="87"/>
      <c r="Q164" s="87"/>
      <c r="R164" s="87"/>
      <c r="S164" s="87"/>
      <c r="T164" s="88"/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T164" s="13" t="s">
        <v>117</v>
      </c>
      <c r="AU164" s="13" t="s">
        <v>81</v>
      </c>
    </row>
    <row r="165" s="2" customFormat="1" ht="16.5" customHeight="1">
      <c r="A165" s="34"/>
      <c r="B165" s="35"/>
      <c r="C165" s="202" t="s">
        <v>225</v>
      </c>
      <c r="D165" s="202" t="s">
        <v>110</v>
      </c>
      <c r="E165" s="203" t="s">
        <v>226</v>
      </c>
      <c r="F165" s="204" t="s">
        <v>227</v>
      </c>
      <c r="G165" s="205" t="s">
        <v>113</v>
      </c>
      <c r="H165" s="206">
        <v>48</v>
      </c>
      <c r="I165" s="207"/>
      <c r="J165" s="208">
        <f>ROUND(I165*H165,2)</f>
        <v>0</v>
      </c>
      <c r="K165" s="204" t="s">
        <v>114</v>
      </c>
      <c r="L165" s="40"/>
      <c r="M165" s="209" t="s">
        <v>1</v>
      </c>
      <c r="N165" s="210" t="s">
        <v>38</v>
      </c>
      <c r="O165" s="87"/>
      <c r="P165" s="211">
        <f>O165*H165</f>
        <v>0</v>
      </c>
      <c r="Q165" s="211">
        <v>0</v>
      </c>
      <c r="R165" s="211">
        <f>Q165*H165</f>
        <v>0</v>
      </c>
      <c r="S165" s="211">
        <v>0</v>
      </c>
      <c r="T165" s="212">
        <f>S165*H165</f>
        <v>0</v>
      </c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R165" s="213" t="s">
        <v>115</v>
      </c>
      <c r="AT165" s="213" t="s">
        <v>110</v>
      </c>
      <c r="AU165" s="213" t="s">
        <v>81</v>
      </c>
      <c r="AY165" s="13" t="s">
        <v>109</v>
      </c>
      <c r="BE165" s="214">
        <f>IF(N165="základní",J165,0)</f>
        <v>0</v>
      </c>
      <c r="BF165" s="214">
        <f>IF(N165="snížená",J165,0)</f>
        <v>0</v>
      </c>
      <c r="BG165" s="214">
        <f>IF(N165="zákl. přenesená",J165,0)</f>
        <v>0</v>
      </c>
      <c r="BH165" s="214">
        <f>IF(N165="sníž. přenesená",J165,0)</f>
        <v>0</v>
      </c>
      <c r="BI165" s="214">
        <f>IF(N165="nulová",J165,0)</f>
        <v>0</v>
      </c>
      <c r="BJ165" s="13" t="s">
        <v>81</v>
      </c>
      <c r="BK165" s="214">
        <f>ROUND(I165*H165,2)</f>
        <v>0</v>
      </c>
      <c r="BL165" s="13" t="s">
        <v>115</v>
      </c>
      <c r="BM165" s="213" t="s">
        <v>228</v>
      </c>
    </row>
    <row r="166" s="2" customFormat="1">
      <c r="A166" s="34"/>
      <c r="B166" s="35"/>
      <c r="C166" s="36"/>
      <c r="D166" s="215" t="s">
        <v>117</v>
      </c>
      <c r="E166" s="36"/>
      <c r="F166" s="216" t="s">
        <v>229</v>
      </c>
      <c r="G166" s="36"/>
      <c r="H166" s="36"/>
      <c r="I166" s="217"/>
      <c r="J166" s="36"/>
      <c r="K166" s="36"/>
      <c r="L166" s="40"/>
      <c r="M166" s="218"/>
      <c r="N166" s="219"/>
      <c r="O166" s="87"/>
      <c r="P166" s="87"/>
      <c r="Q166" s="87"/>
      <c r="R166" s="87"/>
      <c r="S166" s="87"/>
      <c r="T166" s="88"/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T166" s="13" t="s">
        <v>117</v>
      </c>
      <c r="AU166" s="13" t="s">
        <v>81</v>
      </c>
    </row>
    <row r="167" s="2" customFormat="1" ht="24.15" customHeight="1">
      <c r="A167" s="34"/>
      <c r="B167" s="35"/>
      <c r="C167" s="202" t="s">
        <v>230</v>
      </c>
      <c r="D167" s="202" t="s">
        <v>110</v>
      </c>
      <c r="E167" s="203" t="s">
        <v>231</v>
      </c>
      <c r="F167" s="204" t="s">
        <v>232</v>
      </c>
      <c r="G167" s="205" t="s">
        <v>113</v>
      </c>
      <c r="H167" s="206">
        <v>1</v>
      </c>
      <c r="I167" s="207"/>
      <c r="J167" s="208">
        <f>ROUND(I167*H167,2)</f>
        <v>0</v>
      </c>
      <c r="K167" s="204" t="s">
        <v>114</v>
      </c>
      <c r="L167" s="40"/>
      <c r="M167" s="209" t="s">
        <v>1</v>
      </c>
      <c r="N167" s="210" t="s">
        <v>38</v>
      </c>
      <c r="O167" s="87"/>
      <c r="P167" s="211">
        <f>O167*H167</f>
        <v>0</v>
      </c>
      <c r="Q167" s="211">
        <v>0</v>
      </c>
      <c r="R167" s="211">
        <f>Q167*H167</f>
        <v>0</v>
      </c>
      <c r="S167" s="211">
        <v>0</v>
      </c>
      <c r="T167" s="212">
        <f>S167*H167</f>
        <v>0</v>
      </c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R167" s="213" t="s">
        <v>115</v>
      </c>
      <c r="AT167" s="213" t="s">
        <v>110</v>
      </c>
      <c r="AU167" s="213" t="s">
        <v>81</v>
      </c>
      <c r="AY167" s="13" t="s">
        <v>109</v>
      </c>
      <c r="BE167" s="214">
        <f>IF(N167="základní",J167,0)</f>
        <v>0</v>
      </c>
      <c r="BF167" s="214">
        <f>IF(N167="snížená",J167,0)</f>
        <v>0</v>
      </c>
      <c r="BG167" s="214">
        <f>IF(N167="zákl. přenesená",J167,0)</f>
        <v>0</v>
      </c>
      <c r="BH167" s="214">
        <f>IF(N167="sníž. přenesená",J167,0)</f>
        <v>0</v>
      </c>
      <c r="BI167" s="214">
        <f>IF(N167="nulová",J167,0)</f>
        <v>0</v>
      </c>
      <c r="BJ167" s="13" t="s">
        <v>81</v>
      </c>
      <c r="BK167" s="214">
        <f>ROUND(I167*H167,2)</f>
        <v>0</v>
      </c>
      <c r="BL167" s="13" t="s">
        <v>115</v>
      </c>
      <c r="BM167" s="213" t="s">
        <v>233</v>
      </c>
    </row>
    <row r="168" s="2" customFormat="1">
      <c r="A168" s="34"/>
      <c r="B168" s="35"/>
      <c r="C168" s="36"/>
      <c r="D168" s="215" t="s">
        <v>117</v>
      </c>
      <c r="E168" s="36"/>
      <c r="F168" s="216" t="s">
        <v>234</v>
      </c>
      <c r="G168" s="36"/>
      <c r="H168" s="36"/>
      <c r="I168" s="217"/>
      <c r="J168" s="36"/>
      <c r="K168" s="36"/>
      <c r="L168" s="40"/>
      <c r="M168" s="220"/>
      <c r="N168" s="221"/>
      <c r="O168" s="222"/>
      <c r="P168" s="222"/>
      <c r="Q168" s="222"/>
      <c r="R168" s="222"/>
      <c r="S168" s="222"/>
      <c r="T168" s="223"/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T168" s="13" t="s">
        <v>117</v>
      </c>
      <c r="AU168" s="13" t="s">
        <v>81</v>
      </c>
    </row>
    <row r="169" s="2" customFormat="1" ht="6.96" customHeight="1">
      <c r="A169" s="34"/>
      <c r="B169" s="62"/>
      <c r="C169" s="63"/>
      <c r="D169" s="63"/>
      <c r="E169" s="63"/>
      <c r="F169" s="63"/>
      <c r="G169" s="63"/>
      <c r="H169" s="63"/>
      <c r="I169" s="63"/>
      <c r="J169" s="63"/>
      <c r="K169" s="63"/>
      <c r="L169" s="40"/>
      <c r="M169" s="34"/>
      <c r="O169" s="34"/>
      <c r="P169" s="34"/>
      <c r="Q169" s="34"/>
      <c r="R169" s="34"/>
      <c r="S169" s="34"/>
      <c r="T169" s="34"/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</row>
  </sheetData>
  <sheetProtection sheet="1" autoFilter="0" formatColumns="0" formatRows="0" objects="1" scenarios="1" spinCount="100000" saltValue="Eob0Qh0mWf8tXe9SHG7YMTVuAV9H+JcNHCQoQMMj7r68lYrKdnbf+Lmrys2bnMW3P8xhg+aOdNRlhvNcgrCs5A==" hashValue="5BsPfHtdXm10ZEWRpyhL61BLM9v4r94UdFwDIh5VzfahMkykyn+NjxUxJxOCbbXWzO0W2JfYkdwaT0YQZqeVow==" algorithmName="SHA-512" password="CC35"/>
  <autoFilter ref="C116:K168"/>
  <mergeCells count="9">
    <mergeCell ref="E7:H7"/>
    <mergeCell ref="E9:H9"/>
    <mergeCell ref="E18:H18"/>
    <mergeCell ref="E27:H27"/>
    <mergeCell ref="E85:H85"/>
    <mergeCell ref="E87:H87"/>
    <mergeCell ref="E107:H107"/>
    <mergeCell ref="E109:H10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Krob Miroslav</dc:creator>
  <cp:lastModifiedBy>Krob Miroslav</cp:lastModifiedBy>
  <dcterms:created xsi:type="dcterms:W3CDTF">2023-10-20T11:20:08Z</dcterms:created>
  <dcterms:modified xsi:type="dcterms:W3CDTF">2023-10-20T11:20:11Z</dcterms:modified>
</cp:coreProperties>
</file>